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ragbirch/Dropbox/SIPC Finance/Annual Return Documents/2020-21/External Auditor Submission/"/>
    </mc:Choice>
  </mc:AlternateContent>
  <xr:revisionPtr revIDLastSave="0" documentId="13_ncr:1_{6B6DD3A8-EFB4-0242-8869-3E061E47E8C4}" xr6:coauthVersionLast="46" xr6:coauthVersionMax="46" xr10:uidLastSave="{00000000-0000-0000-0000-000000000000}"/>
  <bookViews>
    <workbookView xWindow="34900" yWindow="500" windowWidth="29980" windowHeight="19960" firstSheet="1" activeTab="9" xr2:uid="{EF328E6F-9CCF-444D-A76F-F626E7C71552}"/>
  </bookViews>
  <sheets>
    <sheet name="Budget Status 2020-21" sheetId="11" r:id="rId1"/>
    <sheet name="Form" sheetId="3" r:id="rId2"/>
    <sheet name="Box 2" sheetId="4" r:id="rId3"/>
    <sheet name="Box 3" sheetId="5" r:id="rId4"/>
    <sheet name="Box 4" sheetId="6" r:id="rId5"/>
    <sheet name="Box 6" sheetId="7" r:id="rId6"/>
    <sheet name="Box 7 &amp; 8" sheetId="16" r:id="rId7"/>
    <sheet name="Box 9" sheetId="8" r:id="rId8"/>
    <sheet name="Box 5 &amp; 10" sheetId="9" r:id="rId9"/>
    <sheet name="Bank Rec" sheetId="14" r:id="rId10"/>
  </sheets>
  <definedNames>
    <definedName name="_xlnm.Print_Area" localSheetId="9">'Bank Rec'!$B$1:$D$29</definedName>
    <definedName name="_xlnm.Print_Area" localSheetId="0">'Budget Status 2020-21'!$A$3:$H$53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11" l="1"/>
  <c r="F9" i="11" l="1"/>
  <c r="F51" i="11" l="1"/>
  <c r="F6" i="11"/>
  <c r="F57" i="11" l="1"/>
  <c r="F37" i="11"/>
  <c r="F18" i="11"/>
  <c r="F28" i="11" l="1"/>
  <c r="D53" i="11"/>
  <c r="F8" i="11" l="1"/>
  <c r="F7" i="11"/>
  <c r="F39" i="11"/>
  <c r="F19" i="11"/>
  <c r="F32" i="11" l="1"/>
  <c r="G32" i="11" l="1"/>
  <c r="G38" i="11"/>
  <c r="F31" i="11" l="1"/>
  <c r="G31" i="11" l="1"/>
  <c r="G26" i="11"/>
  <c r="G27" i="11"/>
  <c r="F5" i="11" l="1"/>
  <c r="F44" i="11"/>
  <c r="F21" i="11" l="1"/>
  <c r="F22" i="11"/>
  <c r="F43" i="11"/>
  <c r="F36" i="11"/>
  <c r="I31" i="11"/>
  <c r="F17" i="11"/>
  <c r="I14" i="11"/>
  <c r="I18" i="11"/>
  <c r="I19" i="11"/>
  <c r="I20" i="11"/>
  <c r="I25" i="11"/>
  <c r="I26" i="11"/>
  <c r="I27" i="11"/>
  <c r="I28" i="11"/>
  <c r="I33" i="11"/>
  <c r="I40" i="11"/>
  <c r="I41" i="11"/>
  <c r="I44" i="11"/>
  <c r="I45" i="11"/>
  <c r="I39" i="11" l="1"/>
  <c r="I43" i="11"/>
  <c r="I21" i="11"/>
  <c r="I17" i="11"/>
  <c r="G44" i="11"/>
  <c r="I47" i="11"/>
  <c r="I56" i="11" l="1"/>
  <c r="I57" i="11"/>
  <c r="I58" i="11"/>
  <c r="E5" i="11" l="1"/>
  <c r="F23" i="11"/>
  <c r="F42" i="11" l="1"/>
  <c r="I42" i="11" s="1"/>
  <c r="I23" i="11"/>
  <c r="I32" i="11"/>
  <c r="F46" i="11" l="1"/>
  <c r="I29" i="11" l="1"/>
  <c r="I46" i="11"/>
  <c r="F16" i="11" l="1"/>
  <c r="F15" i="11"/>
  <c r="F13" i="11"/>
  <c r="F34" i="11"/>
  <c r="E64" i="11"/>
  <c r="I16" i="11" l="1"/>
  <c r="I15" i="11"/>
  <c r="I13" i="11"/>
  <c r="G34" i="11"/>
  <c r="I34" i="11"/>
  <c r="I35" i="11"/>
  <c r="F30" i="11"/>
  <c r="I30" i="11" l="1"/>
  <c r="G9" i="11" l="1"/>
  <c r="F50" i="11" l="1"/>
  <c r="I24" i="11" s="1"/>
  <c r="F70" i="11"/>
  <c r="F48" i="11" l="1"/>
  <c r="F69" i="11"/>
  <c r="I22" i="11" l="1"/>
  <c r="I48" i="11"/>
  <c r="G30" i="11" l="1"/>
  <c r="F10" i="11" l="1"/>
  <c r="G57" i="11"/>
  <c r="G56" i="11"/>
  <c r="G58" i="11" l="1"/>
  <c r="F59" i="11"/>
  <c r="B73" i="11"/>
  <c r="G8" i="11" l="1"/>
  <c r="G18" i="11"/>
  <c r="G19" i="11"/>
  <c r="G20" i="11"/>
  <c r="G50" i="11"/>
  <c r="G45" i="11"/>
  <c r="G28" i="11"/>
  <c r="G47" i="11"/>
  <c r="G22" i="11"/>
  <c r="G23" i="11"/>
  <c r="G24" i="11"/>
  <c r="G36" i="11"/>
  <c r="G37" i="11"/>
  <c r="G39" i="11"/>
  <c r="G41" i="11"/>
  <c r="G42" i="11"/>
  <c r="D59" i="11"/>
  <c r="G14" i="11"/>
  <c r="G6" i="11"/>
  <c r="G5" i="11"/>
  <c r="G25" i="11"/>
  <c r="G59" i="11" l="1"/>
  <c r="I59" i="11"/>
  <c r="G49" i="11"/>
  <c r="G40" i="11"/>
  <c r="G48" i="11"/>
  <c r="G7" i="11"/>
  <c r="G51" i="11"/>
  <c r="G43" i="11"/>
  <c r="G21" i="11"/>
  <c r="D61" i="11"/>
  <c r="D10" i="11"/>
  <c r="D63" i="11" s="1"/>
  <c r="D67" i="11"/>
  <c r="G16" i="11"/>
  <c r="G15" i="11"/>
  <c r="D64" i="11" l="1"/>
  <c r="D65" i="11" s="1"/>
  <c r="G46" i="11"/>
  <c r="G29" i="11"/>
  <c r="G35" i="11"/>
  <c r="G10" i="11"/>
  <c r="G13" i="11"/>
  <c r="B78" i="11"/>
  <c r="C78" i="11" s="1"/>
  <c r="F53" i="11" l="1"/>
  <c r="I53" i="11" s="1"/>
  <c r="F64" i="11" l="1"/>
  <c r="G64" i="11" s="1"/>
  <c r="F72" i="11"/>
  <c r="H76" i="11" s="1"/>
  <c r="G53" i="11"/>
</calcChain>
</file>

<file path=xl/sharedStrings.xml><?xml version="1.0" encoding="utf-8"?>
<sst xmlns="http://schemas.openxmlformats.org/spreadsheetml/2006/main" count="344" uniqueCount="253">
  <si>
    <t>CATEGORY</t>
  </si>
  <si>
    <t>CODE</t>
  </si>
  <si>
    <t>ITEM IN BUDGET</t>
  </si>
  <si>
    <t>Income:</t>
  </si>
  <si>
    <t>INC01</t>
  </si>
  <si>
    <t>Precept </t>
  </si>
  <si>
    <t>INC02</t>
  </si>
  <si>
    <t>Allotments rent</t>
  </si>
  <si>
    <t>INC03</t>
  </si>
  <si>
    <t>Other grants: NHB &amp; CIL</t>
  </si>
  <si>
    <t>INC04</t>
  </si>
  <si>
    <t>Other income</t>
  </si>
  <si>
    <t>Sub-Total</t>
  </si>
  <si>
    <t>Expenditure: revenue</t>
  </si>
  <si>
    <t>Administration</t>
  </si>
  <si>
    <t>ADMIN01</t>
  </si>
  <si>
    <t>Clerk's salary</t>
  </si>
  <si>
    <t>ADMIN02</t>
  </si>
  <si>
    <t>Clerk's overtime</t>
  </si>
  <si>
    <t>ADMIN03</t>
  </si>
  <si>
    <t>RFO's salary</t>
  </si>
  <si>
    <t>ADMIN04</t>
  </si>
  <si>
    <t>Office expenses</t>
  </si>
  <si>
    <t>ADMIN05</t>
  </si>
  <si>
    <t>Insurance</t>
  </si>
  <si>
    <t>ADMIN06</t>
  </si>
  <si>
    <t>Audit fees </t>
  </si>
  <si>
    <t>ADMIN07</t>
  </si>
  <si>
    <t>Bank charges</t>
  </si>
  <si>
    <t>ADMIN08</t>
  </si>
  <si>
    <t>Training</t>
  </si>
  <si>
    <t>Subscriptions</t>
  </si>
  <si>
    <t>SUBS01</t>
  </si>
  <si>
    <t>SUBS02</t>
  </si>
  <si>
    <t>LCB</t>
  </si>
  <si>
    <t>SUBS03</t>
  </si>
  <si>
    <t>SLCC</t>
  </si>
  <si>
    <t>SUBS04</t>
  </si>
  <si>
    <t>Legal costs</t>
  </si>
  <si>
    <t>LEGAL01</t>
  </si>
  <si>
    <t>Communication</t>
  </si>
  <si>
    <t>COMMS01</t>
  </si>
  <si>
    <t>COMMS02</t>
  </si>
  <si>
    <t>Election expenses</t>
  </si>
  <si>
    <t>Memorial Hall</t>
  </si>
  <si>
    <t>MH01</t>
  </si>
  <si>
    <t>Public Works Loan Board</t>
  </si>
  <si>
    <t>MH02</t>
  </si>
  <si>
    <t>Hire of hall</t>
  </si>
  <si>
    <t>Allotments</t>
  </si>
  <si>
    <t>ALL01</t>
  </si>
  <si>
    <t>Allotment rent</t>
  </si>
  <si>
    <t>ALL02</t>
  </si>
  <si>
    <t>Allotment water</t>
  </si>
  <si>
    <t>ALL03</t>
  </si>
  <si>
    <t>Tree maintenance</t>
  </si>
  <si>
    <t>ALL04</t>
  </si>
  <si>
    <t>General maintenance</t>
  </si>
  <si>
    <t>Churches</t>
  </si>
  <si>
    <t>CH01</t>
  </si>
  <si>
    <t>CH02</t>
  </si>
  <si>
    <t xml:space="preserve">Grounds Maintenance </t>
  </si>
  <si>
    <t>GM01</t>
  </si>
  <si>
    <t>GM02</t>
  </si>
  <si>
    <t>GM03</t>
  </si>
  <si>
    <t>Play equipment inspection</t>
  </si>
  <si>
    <t>GM04</t>
  </si>
  <si>
    <t>Play equipment maintenance</t>
  </si>
  <si>
    <t>GM05</t>
  </si>
  <si>
    <t>GM06</t>
  </si>
  <si>
    <t>Wild flower planting - phase 1</t>
  </si>
  <si>
    <t>GM07</t>
  </si>
  <si>
    <t>Litter bins / grit bins</t>
  </si>
  <si>
    <t>GM08</t>
  </si>
  <si>
    <t>GM09</t>
  </si>
  <si>
    <t>Expenditure: capital</t>
  </si>
  <si>
    <t>(excluding any grant funding)</t>
  </si>
  <si>
    <t>CAP01</t>
  </si>
  <si>
    <t>Car parking survey &amp; planning</t>
  </si>
  <si>
    <t>CAP02</t>
  </si>
  <si>
    <t>CAP03</t>
  </si>
  <si>
    <t>Contingency @ 10% of precept</t>
  </si>
  <si>
    <t>Total Income</t>
  </si>
  <si>
    <t>Total Expenditure (revenue &amp; capital) and Contingency</t>
  </si>
  <si>
    <t>Surplus/Deficit</t>
  </si>
  <si>
    <t>Council Tax Band D</t>
  </si>
  <si>
    <t>Opening bank per AGAR</t>
  </si>
  <si>
    <t>Opening bank</t>
  </si>
  <si>
    <t>still outstanding</t>
  </si>
  <si>
    <t>check</t>
  </si>
  <si>
    <t>Opening bank on Activity page</t>
  </si>
  <si>
    <t>WSALC</t>
  </si>
  <si>
    <t>Precept</t>
  </si>
  <si>
    <t>Stedham Parish Council</t>
  </si>
  <si>
    <t>Section 1</t>
  </si>
  <si>
    <t xml:space="preserve">Variance </t>
  </si>
  <si>
    <t>explain variances over 15% (if more than £500)</t>
  </si>
  <si>
    <t>£</t>
  </si>
  <si>
    <t>%</t>
  </si>
  <si>
    <t>boxes 2/3/4/5/6/9/10</t>
  </si>
  <si>
    <t>Box 1</t>
  </si>
  <si>
    <t>Balances b/f</t>
  </si>
  <si>
    <t>Box 2</t>
  </si>
  <si>
    <t>Box 3</t>
  </si>
  <si>
    <t>Other receipts</t>
  </si>
  <si>
    <t>Box 4</t>
  </si>
  <si>
    <t>Staff costs</t>
  </si>
  <si>
    <t>Box 5</t>
  </si>
  <si>
    <t>Box 6</t>
  </si>
  <si>
    <t>Other payments</t>
  </si>
  <si>
    <t>Box 7</t>
  </si>
  <si>
    <t>Balances c/f</t>
  </si>
  <si>
    <t>Box 8</t>
  </si>
  <si>
    <t xml:space="preserve">Total cash </t>
  </si>
  <si>
    <t>Box 9</t>
  </si>
  <si>
    <t>Fixed assets</t>
  </si>
  <si>
    <t>Box 10</t>
  </si>
  <si>
    <t>Total borrowing</t>
  </si>
  <si>
    <t>explanation of variance</t>
  </si>
  <si>
    <t>2019/20</t>
  </si>
  <si>
    <t>Difference</t>
  </si>
  <si>
    <t xml:space="preserve">Box 3 </t>
  </si>
  <si>
    <t>Interest</t>
  </si>
  <si>
    <t>VAT</t>
  </si>
  <si>
    <t>Tribunal cost</t>
  </si>
  <si>
    <t>Audit</t>
  </si>
  <si>
    <t>Hall hire</t>
  </si>
  <si>
    <t>Election costs</t>
  </si>
  <si>
    <t>Grounds/property maintenance</t>
  </si>
  <si>
    <t>Playgrounds management</t>
  </si>
  <si>
    <t>Grants</t>
  </si>
  <si>
    <t>less interest</t>
  </si>
  <si>
    <t>Captial repaid during current year</t>
  </si>
  <si>
    <t>Plus Creditors</t>
  </si>
  <si>
    <t>COMMS03</t>
  </si>
  <si>
    <t>ICO Annual Data Fee</t>
  </si>
  <si>
    <t>Website Domain &amp; Email Accounts</t>
  </si>
  <si>
    <t>Paid In</t>
  </si>
  <si>
    <t>Remove VAT</t>
  </si>
  <si>
    <t>Closing per Activity page</t>
  </si>
  <si>
    <t>STEDHAM WITH IPING PARISH COUNCIL</t>
  </si>
  <si>
    <t>BANK RECONCILIATION</t>
  </si>
  <si>
    <t>Prepared by Morag Birch Clerk &amp; Responsible Finance Officer April 2020</t>
  </si>
  <si>
    <t>Lloyds Current Account</t>
  </si>
  <si>
    <t>Cash Book</t>
  </si>
  <si>
    <t>Less: Payments in the year</t>
  </si>
  <si>
    <t>Paid Out</t>
  </si>
  <si>
    <t>Closing balance as per Cash Book</t>
  </si>
  <si>
    <t>VAT126</t>
  </si>
  <si>
    <t>Add: Receipts in the year</t>
  </si>
  <si>
    <t>Staff(Clerk) salary including overtime</t>
  </si>
  <si>
    <t>✔︎</t>
  </si>
  <si>
    <t>Tree Inspection</t>
  </si>
  <si>
    <t>Donations/Gifts</t>
  </si>
  <si>
    <t>Insurance Claim - Legal Costs</t>
  </si>
  <si>
    <t xml:space="preserve"> </t>
  </si>
  <si>
    <t>PWLB Loan</t>
  </si>
  <si>
    <t>See explanations Box 6</t>
  </si>
  <si>
    <t>See explanations Box 4</t>
  </si>
  <si>
    <t>See explanations Box 9</t>
  </si>
  <si>
    <t>See explanations Box 2</t>
  </si>
  <si>
    <t>See explanations Box 3</t>
  </si>
  <si>
    <t>General administration, subscriptions, insurance, Website, Email Accounts, Data management</t>
  </si>
  <si>
    <t>Net Funds</t>
  </si>
  <si>
    <t>Less Debtors</t>
  </si>
  <si>
    <t>Bank balance per Reconciliation</t>
  </si>
  <si>
    <t>Delta</t>
  </si>
  <si>
    <t>PWLB Hall loan repaid during year-total</t>
  </si>
  <si>
    <t>Exc VAT on 2020/21 Costs</t>
  </si>
  <si>
    <t>SSA/Parish Organisation Fund</t>
  </si>
  <si>
    <t>Tree Maintenance</t>
  </si>
  <si>
    <t>Noticeboard doors/maintenace</t>
  </si>
  <si>
    <t>Bank Statements</t>
  </si>
  <si>
    <t> Stedham with Iping Parish Council Budget 1 April 2020 to 31 March 2021</t>
  </si>
  <si>
    <t>Comments</t>
  </si>
  <si>
    <t>Grass cutting - Stedham &amp; Iping</t>
  </si>
  <si>
    <t>CUM</t>
  </si>
  <si>
    <t>% Budget</t>
  </si>
  <si>
    <t>% of Budget Spent to date</t>
  </si>
  <si>
    <t>Totals</t>
  </si>
  <si>
    <t>Cum</t>
  </si>
  <si>
    <t xml:space="preserve">(including Churches, Common View </t>
  </si>
  <si>
    <t>&amp; Recreation Ground)</t>
  </si>
  <si>
    <t>COMMS04</t>
  </si>
  <si>
    <t>GM10</t>
  </si>
  <si>
    <t>GM11</t>
  </si>
  <si>
    <t>Planning Applications</t>
  </si>
  <si>
    <t>Planning Apps for Playgrounds</t>
  </si>
  <si>
    <t>Phone Boxes</t>
  </si>
  <si>
    <t>COMMS05</t>
  </si>
  <si>
    <t>Video Conference Application</t>
  </si>
  <si>
    <t>N/A 2020/21</t>
  </si>
  <si>
    <t>2020/21 BUDGET FULL YEAR
(Exc VAT)</t>
  </si>
  <si>
    <t>COMMS06</t>
  </si>
  <si>
    <t>Book &amp; Postage, Rotherhill Brush Clearence</t>
  </si>
  <si>
    <t>Parish Council Events</t>
  </si>
  <si>
    <t>ADMIN09</t>
  </si>
  <si>
    <t>Parish Council Christmas Events</t>
  </si>
  <si>
    <t>Hedge Maintenance</t>
  </si>
  <si>
    <t>General Parish Maintenance (Inc Spring Clean Day)</t>
  </si>
  <si>
    <t>Parish Improvement Projects</t>
  </si>
  <si>
    <t>Community Health &amp; Wellbeing - Playgrounds</t>
  </si>
  <si>
    <t>Other income - VAT126</t>
  </si>
  <si>
    <t>Inc 4 Monthly Fees for Video Conf App. Inc DropBox Sub, PDF Sub</t>
  </si>
  <si>
    <t>Actual as at 31/03/21
(Exc VAT)</t>
  </si>
  <si>
    <t xml:space="preserve">Note:	 Section 137(4)(a) of the Local Government Act 1972 for parish and town councils in England for 2020-21 is £8.32 per elector, which is approximately £6,700 for Stedham with Iping. </t>
  </si>
  <si>
    <t>Budget left 2020/21 @ 14/04/2021</t>
  </si>
  <si>
    <t>2020/21</t>
  </si>
  <si>
    <t xml:space="preserve">2019/20 Included £10k contingency to cover possible legal costs </t>
  </si>
  <si>
    <t>Legal case concluded</t>
  </si>
  <si>
    <t>Includes fee for Internal Audit, previous Internal Auditor completed with no charge.</t>
  </si>
  <si>
    <t>All meetings done online. 2019/20 costs = £650 but not billed until 30th July 2020</t>
  </si>
  <si>
    <t>No elections 2020/21</t>
  </si>
  <si>
    <t>Financial Year Ending 31st March 2021</t>
  </si>
  <si>
    <t>Balance as per Bank Statement 31st March 2021</t>
  </si>
  <si>
    <t>Opening Balance 1st April 2020</t>
  </si>
  <si>
    <t>Less Uncleared Payments at 31st March 2021</t>
  </si>
  <si>
    <t>Add Income for 2020/21 but not cleared</t>
  </si>
  <si>
    <t>Newsletter, Other  Communications to all parishioners, eg Covid-letter</t>
  </si>
  <si>
    <t>Newsletter, other communications to all parishioners</t>
  </si>
  <si>
    <t>Newsletter started Nov20 + Parish letter re Covid-19</t>
  </si>
  <si>
    <t>Video Conferencing application</t>
  </si>
  <si>
    <t>Online Parish Meetings</t>
  </si>
  <si>
    <t>Christmas Tree &amp; lights</t>
  </si>
  <si>
    <t>Installation of new play equipment</t>
  </si>
  <si>
    <t>VAT Refund</t>
  </si>
  <si>
    <t>N Read Wood Supply</t>
  </si>
  <si>
    <t>Staff Costs</t>
  </si>
  <si>
    <t>VAT on Expenses</t>
  </si>
  <si>
    <t>Net Balance as at 31st March 2021</t>
  </si>
  <si>
    <t>Amount outstanding at 31/03/21</t>
  </si>
  <si>
    <t>Final payment</t>
  </si>
  <si>
    <t>M H Kennedy Grass Cut</t>
  </si>
  <si>
    <t>Datacenta Email Accounts</t>
  </si>
  <si>
    <t>Bank Balance @ 4th May</t>
  </si>
  <si>
    <t>Skip Hire</t>
  </si>
  <si>
    <t>Chichester District council</t>
  </si>
  <si>
    <t>Neighbourhood Plan Costs</t>
  </si>
  <si>
    <t>Improvement/maintenance of Parish infrastucture</t>
  </si>
  <si>
    <t>VAT included in figures for 2019/20</t>
  </si>
  <si>
    <t>RFO employed by Council from October 2019</t>
  </si>
  <si>
    <t>Half-plot unused in 2019/20</t>
  </si>
  <si>
    <t>2019/20 figures VAT inclusive</t>
  </si>
  <si>
    <t>RFO (Self-employed - Apr19 to Sep19)</t>
  </si>
  <si>
    <t>2020/21 includes RFO costs. Reduced overtime in 2020/21</t>
  </si>
  <si>
    <t>Prune trees &amp; Chip debris in CV play area</t>
  </si>
  <si>
    <t>Email Accounts reduced from 20 to 10. 2019/20 included high administration costs supporting legal case and SAR, also biennial charge for Website</t>
  </si>
  <si>
    <t>Neighbourhood plan completed</t>
  </si>
  <si>
    <t>New play equipment (£15400 inc VAT), Christmas tree lights &amp; Lights for telephone boxes</t>
  </si>
  <si>
    <t>SDNPA CIL Grant (£7350) + CDC New Home Bonus(£1144)</t>
  </si>
  <si>
    <t>Purchase of new play equipment and significant repair to existing equipment ~ £18k(inc VAT)</t>
  </si>
  <si>
    <t>2019/20 included 6 new Councillors, new Chair &amp; AED instructor training. Also training done online at 50% of normal cost in 2020/21</t>
  </si>
  <si>
    <t>Purchased new equipment £12,834 (exc VAT). Increased maintenance cost, significant repair £2179 (exc VAT) to existing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</si>
</sst>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£&quot;#,##0.00_);[Red]\(&quot;£&quot;#,##0.00\)"/>
    <numFmt numFmtId="44" formatCode="_(&quot;£&quot;* #,##0.00_);_(&quot;£&quot;* \(#,##0.00\);_(&quot;£&quot;* &quot;-&quot;??_);_(@_)"/>
    <numFmt numFmtId="164" formatCode="&quot;£&quot;#,##0.00;[Red]\-&quot;£&quot;#,##0.00"/>
    <numFmt numFmtId="165" formatCode="_-&quot;£&quot;* #,##0.00_-;\-&quot;£&quot;* #,##0.00_-;_-&quot;£&quot;* &quot;-&quot;??_-;_-@_-"/>
    <numFmt numFmtId="166" formatCode="_-* #,##0.00_-;\-* #,##0.00_-;_-* &quot;-&quot;??_-;_-@_-"/>
    <numFmt numFmtId="167" formatCode="_-* #,##0_-;\-* #,##0_-;_-* &quot;-&quot;??_-;_-@_-"/>
    <numFmt numFmtId="168" formatCode="[$£-809]#,##0.00"/>
    <numFmt numFmtId="169" formatCode="&quot;£&quot;#,##0.00"/>
    <numFmt numFmtId="170" formatCode="&quot;£&quot;#,##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1"/>
      <color rgb="FFFF0000"/>
      <name val="Arial"/>
      <family val="2"/>
    </font>
    <font>
      <sz val="12"/>
      <name val="Times New Roman"/>
      <family val="1"/>
    </font>
    <font>
      <b/>
      <u/>
      <sz val="12"/>
      <name val="Times New Roman"/>
      <family val="1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1"/>
      <name val="Arial"/>
      <family val="2"/>
    </font>
    <font>
      <b/>
      <u/>
      <sz val="11"/>
      <name val="Arial"/>
      <family val="2"/>
    </font>
    <font>
      <sz val="12"/>
      <color rgb="FF000000"/>
      <name val="Times New Roman"/>
      <family val="1"/>
    </font>
    <font>
      <i/>
      <sz val="11"/>
      <name val="Arial"/>
      <family val="2"/>
    </font>
    <font>
      <b/>
      <i/>
      <sz val="11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rgb="FF0000FF"/>
      <name val="Arial"/>
      <family val="2"/>
    </font>
    <font>
      <b/>
      <sz val="14"/>
      <color theme="9"/>
      <name val="Arial"/>
      <family val="2"/>
    </font>
    <font>
      <b/>
      <sz val="14"/>
      <color theme="9" tint="-0.249977111117893"/>
      <name val="Arial"/>
      <family val="2"/>
    </font>
    <font>
      <b/>
      <sz val="11"/>
      <color theme="9" tint="-0.249977111117893"/>
      <name val="Arial"/>
      <family val="2"/>
    </font>
    <font>
      <b/>
      <sz val="11"/>
      <color rgb="FF008000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Arial"/>
      <family val="2"/>
    </font>
    <font>
      <b/>
      <sz val="14"/>
      <color rgb="FF000090"/>
      <name val="Arial"/>
      <family val="2"/>
    </font>
    <font>
      <b/>
      <sz val="11"/>
      <color rgb="FF000090"/>
      <name val="Arial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9" fillId="0" borderId="0"/>
    <xf numFmtId="0" fontId="16" fillId="0" borderId="0" applyNumberFormat="0" applyFill="0" applyBorder="0" applyProtection="0"/>
    <xf numFmtId="44" fontId="1" fillId="0" borderId="0" applyFont="0" applyFill="0" applyBorder="0" applyAlignment="0" applyProtection="0"/>
  </cellStyleXfs>
  <cellXfs count="336">
    <xf numFmtId="0" fontId="0" fillId="0" borderId="0" xfId="0"/>
    <xf numFmtId="0" fontId="6" fillId="0" borderId="0" xfId="3" applyFont="1" applyFill="1"/>
    <xf numFmtId="0" fontId="5" fillId="0" borderId="0" xfId="3" applyFont="1" applyFill="1"/>
    <xf numFmtId="167" fontId="5" fillId="0" borderId="0" xfId="4" applyNumberFormat="1" applyFont="1" applyFill="1"/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/>
    </xf>
    <xf numFmtId="164" fontId="8" fillId="0" borderId="3" xfId="0" applyNumberFormat="1" applyFont="1" applyFill="1" applyBorder="1" applyAlignment="1">
      <alignment horizontal="center"/>
    </xf>
    <xf numFmtId="164" fontId="8" fillId="0" borderId="4" xfId="0" applyNumberFormat="1" applyFont="1" applyFill="1" applyBorder="1" applyAlignment="1">
      <alignment horizontal="center"/>
    </xf>
    <xf numFmtId="0" fontId="3" fillId="0" borderId="0" xfId="0" applyFont="1" applyFill="1"/>
    <xf numFmtId="0" fontId="10" fillId="0" borderId="0" xfId="5" applyFont="1" applyFill="1" applyBorder="1"/>
    <xf numFmtId="0" fontId="7" fillId="0" borderId="5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/>
    </xf>
    <xf numFmtId="164" fontId="3" fillId="0" borderId="6" xfId="0" applyNumberFormat="1" applyFont="1" applyFill="1" applyBorder="1" applyAlignment="1">
      <alignment horizontal="center"/>
    </xf>
    <xf numFmtId="164" fontId="3" fillId="0" borderId="7" xfId="0" applyNumberFormat="1" applyFont="1" applyFill="1" applyBorder="1" applyAlignment="1">
      <alignment horizontal="center"/>
    </xf>
    <xf numFmtId="0" fontId="3" fillId="0" borderId="6" xfId="0" applyFont="1" applyFill="1" applyBorder="1"/>
    <xf numFmtId="164" fontId="3" fillId="0" borderId="6" xfId="0" applyNumberFormat="1" applyFont="1" applyFill="1" applyBorder="1"/>
    <xf numFmtId="0" fontId="11" fillId="0" borderId="8" xfId="0" applyFont="1" applyFill="1" applyBorder="1" applyAlignment="1">
      <alignment vertical="center" wrapText="1"/>
    </xf>
    <xf numFmtId="9" fontId="11" fillId="0" borderId="10" xfId="0" applyNumberFormat="1" applyFont="1" applyFill="1" applyBorder="1" applyAlignment="1">
      <alignment horizontal="center"/>
    </xf>
    <xf numFmtId="1" fontId="3" fillId="0" borderId="0" xfId="0" applyNumberFormat="1" applyFont="1" applyFill="1"/>
    <xf numFmtId="9" fontId="11" fillId="0" borderId="7" xfId="0" applyNumberFormat="1" applyFont="1" applyFill="1" applyBorder="1" applyAlignment="1">
      <alignment horizontal="center"/>
    </xf>
    <xf numFmtId="0" fontId="11" fillId="0" borderId="11" xfId="0" applyFont="1" applyFill="1" applyBorder="1" applyAlignment="1">
      <alignment vertical="center" wrapText="1"/>
    </xf>
    <xf numFmtId="9" fontId="11" fillId="0" borderId="13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8" fillId="0" borderId="0" xfId="0" applyFont="1" applyFill="1"/>
    <xf numFmtId="0" fontId="3" fillId="0" borderId="15" xfId="0" applyFont="1" applyFill="1" applyBorder="1"/>
    <xf numFmtId="0" fontId="3" fillId="0" borderId="0" xfId="0" applyFont="1" applyFill="1" applyBorder="1"/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center"/>
    </xf>
    <xf numFmtId="0" fontId="12" fillId="0" borderId="0" xfId="3" applyFont="1"/>
    <xf numFmtId="0" fontId="11" fillId="0" borderId="0" xfId="3" applyFont="1"/>
    <xf numFmtId="167" fontId="11" fillId="0" borderId="0" xfId="4" applyNumberFormat="1" applyFont="1"/>
    <xf numFmtId="0" fontId="7" fillId="0" borderId="0" xfId="3" applyFont="1"/>
    <xf numFmtId="0" fontId="7" fillId="0" borderId="0" xfId="5" applyFont="1" applyFill="1" applyBorder="1"/>
    <xf numFmtId="167" fontId="7" fillId="0" borderId="0" xfId="4" applyNumberFormat="1" applyFont="1"/>
    <xf numFmtId="0" fontId="7" fillId="0" borderId="0" xfId="3" applyFont="1" applyAlignment="1">
      <alignment horizontal="center"/>
    </xf>
    <xf numFmtId="167" fontId="7" fillId="0" borderId="0" xfId="4" applyNumberFormat="1" applyFont="1" applyAlignment="1">
      <alignment horizontal="center"/>
    </xf>
    <xf numFmtId="167" fontId="11" fillId="0" borderId="16" xfId="4" applyNumberFormat="1" applyFont="1" applyBorder="1"/>
    <xf numFmtId="167" fontId="7" fillId="0" borderId="16" xfId="4" applyNumberFormat="1" applyFont="1" applyBorder="1"/>
    <xf numFmtId="0" fontId="13" fillId="0" borderId="0" xfId="0" applyFont="1"/>
    <xf numFmtId="0" fontId="11" fillId="0" borderId="0" xfId="3" applyFont="1" applyFill="1" applyBorder="1"/>
    <xf numFmtId="0" fontId="11" fillId="0" borderId="0" xfId="0" applyFont="1" applyFill="1" applyBorder="1" applyAlignment="1">
      <alignment horizontal="left"/>
    </xf>
    <xf numFmtId="167" fontId="11" fillId="0" borderId="0" xfId="4" applyNumberFormat="1" applyFont="1" applyFill="1" applyBorder="1"/>
    <xf numFmtId="0" fontId="11" fillId="0" borderId="14" xfId="0" applyFont="1" applyBorder="1" applyAlignment="1">
      <alignment horizontal="left"/>
    </xf>
    <xf numFmtId="167" fontId="7" fillId="0" borderId="0" xfId="3" applyNumberFormat="1" applyFont="1"/>
    <xf numFmtId="167" fontId="7" fillId="0" borderId="0" xfId="3" applyNumberFormat="1" applyFont="1" applyAlignment="1">
      <alignment horizontal="center"/>
    </xf>
    <xf numFmtId="166" fontId="11" fillId="0" borderId="0" xfId="4" applyFont="1"/>
    <xf numFmtId="166" fontId="11" fillId="0" borderId="0" xfId="4" applyFont="1" applyFill="1" applyBorder="1"/>
    <xf numFmtId="167" fontId="11" fillId="0" borderId="0" xfId="4" applyNumberFormat="1" applyFont="1" applyFill="1" applyBorder="1" applyAlignment="1">
      <alignment horizontal="center" vertical="center"/>
    </xf>
    <xf numFmtId="0" fontId="11" fillId="0" borderId="0" xfId="3" applyFont="1" applyFill="1"/>
    <xf numFmtId="167" fontId="11" fillId="0" borderId="0" xfId="3" applyNumberFormat="1" applyFont="1"/>
    <xf numFmtId="0" fontId="11" fillId="0" borderId="0" xfId="0" applyFont="1" applyBorder="1" applyAlignment="1">
      <alignment horizontal="left"/>
    </xf>
    <xf numFmtId="0" fontId="14" fillId="0" borderId="0" xfId="3" applyFont="1"/>
    <xf numFmtId="167" fontId="15" fillId="0" borderId="0" xfId="3" applyNumberFormat="1" applyFont="1"/>
    <xf numFmtId="167" fontId="7" fillId="0" borderId="0" xfId="4" applyNumberFormat="1" applyFont="1" applyBorder="1" applyAlignment="1">
      <alignment horizontal="center"/>
    </xf>
    <xf numFmtId="166" fontId="11" fillId="0" borderId="0" xfId="4" applyFont="1" applyBorder="1"/>
    <xf numFmtId="167" fontId="11" fillId="0" borderId="0" xfId="4" applyNumberFormat="1" applyFont="1" applyBorder="1"/>
    <xf numFmtId="0" fontId="11" fillId="0" borderId="0" xfId="3" applyFont="1" applyBorder="1"/>
    <xf numFmtId="0" fontId="14" fillId="0" borderId="0" xfId="3" applyFont="1" applyBorder="1"/>
    <xf numFmtId="1" fontId="17" fillId="0" borderId="0" xfId="0" applyNumberFormat="1" applyFont="1" applyFill="1" applyBorder="1" applyAlignment="1">
      <alignment horizontal="center"/>
    </xf>
    <xf numFmtId="49" fontId="17" fillId="0" borderId="0" xfId="0" applyNumberFormat="1" applyFont="1" applyFill="1" applyBorder="1"/>
    <xf numFmtId="1" fontId="18" fillId="0" borderId="0" xfId="0" applyNumberFormat="1" applyFont="1" applyFill="1" applyBorder="1" applyAlignment="1">
      <alignment horizontal="center"/>
    </xf>
    <xf numFmtId="168" fontId="19" fillId="0" borderId="0" xfId="0" applyNumberFormat="1" applyFont="1" applyFill="1" applyBorder="1" applyAlignment="1">
      <alignment horizontal="right"/>
    </xf>
    <xf numFmtId="168" fontId="17" fillId="0" borderId="0" xfId="0" applyNumberFormat="1" applyFont="1" applyFill="1" applyBorder="1"/>
    <xf numFmtId="168" fontId="20" fillId="0" borderId="0" xfId="0" applyNumberFormat="1" applyFont="1" applyFill="1" applyBorder="1"/>
    <xf numFmtId="168" fontId="19" fillId="0" borderId="0" xfId="0" applyNumberFormat="1" applyFont="1" applyFill="1" applyBorder="1"/>
    <xf numFmtId="49" fontId="17" fillId="0" borderId="0" xfId="0" applyNumberFormat="1" applyFont="1" applyFill="1" applyBorder="1" applyAlignment="1">
      <alignment horizontal="center"/>
    </xf>
    <xf numFmtId="168" fontId="17" fillId="0" borderId="0" xfId="0" applyNumberFormat="1" applyFont="1" applyFill="1" applyBorder="1" applyAlignment="1">
      <alignment horizontal="right"/>
    </xf>
    <xf numFmtId="49" fontId="18" fillId="0" borderId="0" xfId="0" applyNumberFormat="1" applyFont="1" applyFill="1" applyBorder="1" applyAlignment="1">
      <alignment horizontal="center"/>
    </xf>
    <xf numFmtId="168" fontId="17" fillId="0" borderId="0" xfId="0" applyNumberFormat="1" applyFont="1" applyFill="1" applyBorder="1" applyAlignment="1">
      <alignment horizontal="center"/>
    </xf>
    <xf numFmtId="168" fontId="18" fillId="0" borderId="0" xfId="0" applyNumberFormat="1" applyFont="1" applyFill="1" applyBorder="1" applyAlignment="1">
      <alignment horizontal="center"/>
    </xf>
    <xf numFmtId="167" fontId="4" fillId="0" borderId="0" xfId="4" applyNumberFormat="1" applyFont="1" applyFill="1" applyBorder="1" applyAlignment="1">
      <alignment horizontal="center" vertical="center"/>
    </xf>
    <xf numFmtId="167" fontId="4" fillId="0" borderId="0" xfId="3" applyNumberFormat="1" applyFont="1" applyBorder="1"/>
    <xf numFmtId="167" fontId="4" fillId="0" borderId="0" xfId="4" applyNumberFormat="1" applyFont="1" applyBorder="1"/>
    <xf numFmtId="167" fontId="11" fillId="0" borderId="0" xfId="3" applyNumberFormat="1" applyFont="1" applyBorder="1"/>
    <xf numFmtId="166" fontId="14" fillId="0" borderId="0" xfId="4" applyFont="1" applyBorder="1"/>
    <xf numFmtId="167" fontId="14" fillId="0" borderId="0" xfId="2" applyNumberFormat="1" applyFont="1" applyFill="1" applyBorder="1"/>
    <xf numFmtId="0" fontId="21" fillId="0" borderId="0" xfId="0" applyFont="1" applyAlignment="1">
      <alignment horizontal="left" vertical="top"/>
    </xf>
    <xf numFmtId="0" fontId="22" fillId="0" borderId="0" xfId="0" applyFont="1" applyAlignment="1">
      <alignment vertical="top"/>
    </xf>
    <xf numFmtId="0" fontId="23" fillId="0" borderId="0" xfId="0" applyFont="1" applyAlignment="1">
      <alignment horizontal="center" vertical="top" wrapText="1"/>
    </xf>
    <xf numFmtId="0" fontId="22" fillId="0" borderId="0" xfId="0" applyFont="1" applyFill="1" applyAlignment="1">
      <alignment vertical="top"/>
    </xf>
    <xf numFmtId="0" fontId="23" fillId="0" borderId="19" xfId="0" applyFont="1" applyBorder="1" applyAlignment="1">
      <alignment horizontal="center" vertical="top"/>
    </xf>
    <xf numFmtId="0" fontId="23" fillId="0" borderId="20" xfId="0" applyFont="1" applyBorder="1" applyAlignment="1">
      <alignment horizontal="center" vertical="top"/>
    </xf>
    <xf numFmtId="0" fontId="23" fillId="0" borderId="20" xfId="0" applyFont="1" applyBorder="1" applyAlignment="1">
      <alignment horizontal="center" vertical="top" wrapText="1"/>
    </xf>
    <xf numFmtId="0" fontId="23" fillId="0" borderId="0" xfId="0" applyFont="1" applyFill="1" applyAlignment="1">
      <alignment horizontal="center" vertical="top"/>
    </xf>
    <xf numFmtId="0" fontId="24" fillId="0" borderId="21" xfId="0" applyFont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0" fontId="22" fillId="0" borderId="1" xfId="0" applyFont="1" applyBorder="1" applyAlignment="1">
      <alignment vertical="top"/>
    </xf>
    <xf numFmtId="0" fontId="11" fillId="0" borderId="2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0" xfId="0" applyFont="1" applyFill="1" applyAlignment="1">
      <alignment vertical="top"/>
    </xf>
    <xf numFmtId="170" fontId="11" fillId="0" borderId="21" xfId="0" applyNumberFormat="1" applyFont="1" applyBorder="1" applyAlignment="1">
      <alignment vertical="top"/>
    </xf>
    <xf numFmtId="0" fontId="7" fillId="3" borderId="21" xfId="0" applyFont="1" applyFill="1" applyBorder="1" applyAlignment="1">
      <alignment vertical="top"/>
    </xf>
    <xf numFmtId="0" fontId="7" fillId="3" borderId="1" xfId="0" applyFont="1" applyFill="1" applyBorder="1" applyAlignment="1">
      <alignment vertical="top"/>
    </xf>
    <xf numFmtId="0" fontId="7" fillId="3" borderId="1" xfId="0" applyFont="1" applyFill="1" applyBorder="1" applyAlignment="1">
      <alignment vertical="top" wrapText="1"/>
    </xf>
    <xf numFmtId="169" fontId="7" fillId="3" borderId="1" xfId="0" applyNumberFormat="1" applyFont="1" applyFill="1" applyBorder="1" applyAlignment="1">
      <alignment vertical="top" wrapText="1"/>
    </xf>
    <xf numFmtId="0" fontId="7" fillId="0" borderId="0" xfId="0" applyFont="1" applyFill="1" applyAlignment="1">
      <alignment vertical="top"/>
    </xf>
    <xf numFmtId="170" fontId="7" fillId="0" borderId="1" xfId="0" applyNumberFormat="1" applyFont="1" applyFill="1" applyBorder="1" applyAlignment="1">
      <alignment vertical="top" wrapText="1"/>
    </xf>
    <xf numFmtId="0" fontId="25" fillId="0" borderId="21" xfId="0" applyFont="1" applyBorder="1" applyAlignment="1">
      <alignment vertical="top"/>
    </xf>
    <xf numFmtId="0" fontId="25" fillId="0" borderId="1" xfId="0" applyFont="1" applyBorder="1" applyAlignment="1">
      <alignment vertical="top"/>
    </xf>
    <xf numFmtId="170" fontId="22" fillId="0" borderId="1" xfId="0" applyNumberFormat="1" applyFont="1" applyBorder="1" applyAlignment="1">
      <alignment vertical="top" wrapText="1"/>
    </xf>
    <xf numFmtId="169" fontId="22" fillId="0" borderId="1" xfId="0" applyNumberFormat="1" applyFont="1" applyFill="1" applyBorder="1" applyAlignment="1">
      <alignment vertical="top"/>
    </xf>
    <xf numFmtId="170" fontId="23" fillId="0" borderId="21" xfId="0" applyNumberFormat="1" applyFont="1" applyBorder="1" applyAlignment="1">
      <alignment horizontal="left" vertical="top"/>
    </xf>
    <xf numFmtId="170" fontId="22" fillId="0" borderId="1" xfId="0" applyNumberFormat="1" applyFont="1" applyBorder="1" applyAlignment="1">
      <alignment vertical="top"/>
    </xf>
    <xf numFmtId="0" fontId="22" fillId="0" borderId="1" xfId="0" applyFont="1" applyBorder="1" applyAlignment="1">
      <alignment vertical="top" wrapText="1"/>
    </xf>
    <xf numFmtId="169" fontId="22" fillId="0" borderId="1" xfId="0" applyNumberFormat="1" applyFont="1" applyBorder="1" applyAlignment="1">
      <alignment vertical="top" wrapText="1"/>
    </xf>
    <xf numFmtId="0" fontId="11" fillId="0" borderId="21" xfId="0" applyFont="1" applyBorder="1" applyAlignment="1">
      <alignment horizontal="left" vertical="top"/>
    </xf>
    <xf numFmtId="170" fontId="22" fillId="0" borderId="21" xfId="0" applyNumberFormat="1" applyFont="1" applyBorder="1" applyAlignment="1">
      <alignment horizontal="left" vertical="top"/>
    </xf>
    <xf numFmtId="0" fontId="7" fillId="0" borderId="2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vertical="top"/>
    </xf>
    <xf numFmtId="0" fontId="11" fillId="0" borderId="1" xfId="0" applyFont="1" applyFill="1" applyBorder="1" applyAlignment="1">
      <alignment vertical="top" wrapText="1"/>
    </xf>
    <xf numFmtId="169" fontId="11" fillId="0" borderId="1" xfId="0" applyNumberFormat="1" applyFont="1" applyFill="1" applyBorder="1" applyAlignment="1">
      <alignment vertical="top" wrapText="1"/>
    </xf>
    <xf numFmtId="0" fontId="7" fillId="0" borderId="21" xfId="0" applyFont="1" applyBorder="1" applyAlignment="1">
      <alignment horizontal="left" vertical="top"/>
    </xf>
    <xf numFmtId="0" fontId="11" fillId="0" borderId="1" xfId="0" applyFont="1" applyBorder="1" applyAlignment="1">
      <alignment vertical="top"/>
    </xf>
    <xf numFmtId="0" fontId="4" fillId="0" borderId="21" xfId="0" applyFont="1" applyBorder="1" applyAlignment="1">
      <alignment horizontal="left" vertical="top"/>
    </xf>
    <xf numFmtId="0" fontId="4" fillId="0" borderId="0" xfId="0" applyFont="1" applyFill="1" applyAlignment="1">
      <alignment vertical="top"/>
    </xf>
    <xf numFmtId="0" fontId="22" fillId="0" borderId="21" xfId="0" applyFont="1" applyBorder="1" applyAlignment="1">
      <alignment horizontal="left" vertical="top"/>
    </xf>
    <xf numFmtId="170" fontId="22" fillId="0" borderId="21" xfId="0" applyNumberFormat="1" applyFont="1" applyBorder="1" applyAlignment="1">
      <alignment vertical="top"/>
    </xf>
    <xf numFmtId="0" fontId="23" fillId="3" borderId="21" xfId="0" applyFont="1" applyFill="1" applyBorder="1" applyAlignment="1">
      <alignment vertical="top" wrapText="1"/>
    </xf>
    <xf numFmtId="0" fontId="23" fillId="3" borderId="1" xfId="0" applyFont="1" applyFill="1" applyBorder="1" applyAlignment="1">
      <alignment vertical="top" wrapText="1"/>
    </xf>
    <xf numFmtId="169" fontId="23" fillId="3" borderId="1" xfId="0" applyNumberFormat="1" applyFont="1" applyFill="1" applyBorder="1" applyAlignment="1">
      <alignment vertical="top" wrapText="1"/>
    </xf>
    <xf numFmtId="0" fontId="23" fillId="0" borderId="0" xfId="0" applyFont="1" applyFill="1" applyAlignment="1">
      <alignment vertical="top"/>
    </xf>
    <xf numFmtId="0" fontId="22" fillId="0" borderId="21" xfId="0" applyFont="1" applyFill="1" applyBorder="1" applyAlignment="1">
      <alignment vertical="top" wrapText="1"/>
    </xf>
    <xf numFmtId="0" fontId="22" fillId="0" borderId="1" xfId="0" applyFont="1" applyFill="1" applyBorder="1" applyAlignment="1">
      <alignment vertical="top" wrapText="1"/>
    </xf>
    <xf numFmtId="170" fontId="22" fillId="0" borderId="1" xfId="0" applyNumberFormat="1" applyFont="1" applyFill="1" applyBorder="1" applyAlignment="1">
      <alignment vertical="top" wrapText="1"/>
    </xf>
    <xf numFmtId="0" fontId="26" fillId="0" borderId="21" xfId="0" applyFont="1" applyBorder="1" applyAlignment="1">
      <alignment vertical="top"/>
    </xf>
    <xf numFmtId="0" fontId="26" fillId="0" borderId="1" xfId="0" applyFont="1" applyBorder="1" applyAlignment="1">
      <alignment vertical="top"/>
    </xf>
    <xf numFmtId="170" fontId="27" fillId="0" borderId="1" xfId="0" applyNumberFormat="1" applyFont="1" applyBorder="1" applyAlignment="1">
      <alignment vertical="top"/>
    </xf>
    <xf numFmtId="0" fontId="27" fillId="0" borderId="0" xfId="0" applyFont="1" applyFill="1" applyAlignment="1">
      <alignment vertical="top"/>
    </xf>
    <xf numFmtId="0" fontId="28" fillId="0" borderId="21" xfId="0" applyFont="1" applyBorder="1" applyAlignment="1">
      <alignment vertical="top" wrapText="1"/>
    </xf>
    <xf numFmtId="0" fontId="29" fillId="3" borderId="21" xfId="0" applyFont="1" applyFill="1" applyBorder="1" applyAlignment="1">
      <alignment vertical="top" wrapText="1"/>
    </xf>
    <xf numFmtId="0" fontId="29" fillId="3" borderId="1" xfId="0" applyFont="1" applyFill="1" applyBorder="1" applyAlignment="1">
      <alignment vertical="top" wrapText="1"/>
    </xf>
    <xf numFmtId="170" fontId="22" fillId="0" borderId="21" xfId="0" applyNumberFormat="1" applyFont="1" applyFill="1" applyBorder="1" applyAlignment="1">
      <alignment vertical="top"/>
    </xf>
    <xf numFmtId="170" fontId="22" fillId="0" borderId="1" xfId="0" applyNumberFormat="1" applyFont="1" applyFill="1" applyBorder="1" applyAlignment="1">
      <alignment vertical="top"/>
    </xf>
    <xf numFmtId="0" fontId="23" fillId="0" borderId="21" xfId="0" applyFont="1" applyFill="1" applyBorder="1" applyAlignment="1">
      <alignment horizontal="left" vertical="top"/>
    </xf>
    <xf numFmtId="169" fontId="23" fillId="0" borderId="1" xfId="0" applyNumberFormat="1" applyFont="1" applyFill="1" applyBorder="1" applyAlignment="1">
      <alignment vertical="top"/>
    </xf>
    <xf numFmtId="0" fontId="22" fillId="0" borderId="21" xfId="0" applyFont="1" applyFill="1" applyBorder="1" applyAlignment="1">
      <alignment horizontal="left" vertical="top"/>
    </xf>
    <xf numFmtId="0" fontId="30" fillId="0" borderId="21" xfId="0" applyFont="1" applyFill="1" applyBorder="1" applyAlignment="1">
      <alignment horizontal="right" vertical="top"/>
    </xf>
    <xf numFmtId="170" fontId="30" fillId="0" borderId="1" xfId="0" applyNumberFormat="1" applyFont="1" applyFill="1" applyBorder="1" applyAlignment="1">
      <alignment vertical="top"/>
    </xf>
    <xf numFmtId="169" fontId="30" fillId="0" borderId="1" xfId="0" applyNumberFormat="1" applyFont="1" applyFill="1" applyBorder="1" applyAlignment="1">
      <alignment vertical="top"/>
    </xf>
    <xf numFmtId="0" fontId="30" fillId="0" borderId="21" xfId="0" applyFont="1" applyFill="1" applyBorder="1" applyAlignment="1">
      <alignment horizontal="right" vertical="top" wrapText="1"/>
    </xf>
    <xf numFmtId="169" fontId="30" fillId="0" borderId="1" xfId="0" applyNumberFormat="1" applyFont="1" applyFill="1" applyBorder="1" applyAlignment="1">
      <alignment vertical="top" wrapText="1"/>
    </xf>
    <xf numFmtId="170" fontId="31" fillId="0" borderId="22" xfId="0" applyNumberFormat="1" applyFont="1" applyBorder="1" applyAlignment="1">
      <alignment horizontal="right" vertical="top" wrapText="1"/>
    </xf>
    <xf numFmtId="170" fontId="31" fillId="0" borderId="23" xfId="0" applyNumberFormat="1" applyFont="1" applyBorder="1" applyAlignment="1">
      <alignment vertical="top" wrapText="1"/>
    </xf>
    <xf numFmtId="169" fontId="32" fillId="0" borderId="23" xfId="0" applyNumberFormat="1" applyFont="1" applyBorder="1" applyAlignment="1">
      <alignment vertical="top" wrapText="1"/>
    </xf>
    <xf numFmtId="0" fontId="32" fillId="0" borderId="0" xfId="0" applyFont="1" applyFill="1" applyAlignment="1">
      <alignment vertical="top"/>
    </xf>
    <xf numFmtId="170" fontId="22" fillId="0" borderId="0" xfId="0" applyNumberFormat="1" applyFont="1" applyBorder="1" applyAlignment="1">
      <alignment vertical="top"/>
    </xf>
    <xf numFmtId="0" fontId="22" fillId="0" borderId="0" xfId="0" applyFont="1" applyBorder="1" applyAlignment="1">
      <alignment horizontal="right" vertical="top" wrapText="1"/>
    </xf>
    <xf numFmtId="0" fontId="22" fillId="0" borderId="0" xfId="0" applyFont="1" applyBorder="1" applyAlignment="1">
      <alignment vertical="top"/>
    </xf>
    <xf numFmtId="169" fontId="22" fillId="0" borderId="0" xfId="0" applyNumberFormat="1" applyFont="1" applyFill="1" applyBorder="1" applyAlignment="1">
      <alignment vertical="top"/>
    </xf>
    <xf numFmtId="0" fontId="22" fillId="0" borderId="0" xfId="0" applyFont="1" applyFill="1" applyBorder="1" applyAlignment="1">
      <alignment vertical="top"/>
    </xf>
    <xf numFmtId="170" fontId="23" fillId="0" borderId="24" xfId="0" applyNumberFormat="1" applyFont="1" applyBorder="1" applyAlignment="1">
      <alignment vertical="top"/>
    </xf>
    <xf numFmtId="0" fontId="0" fillId="0" borderId="25" xfId="0" applyBorder="1" applyAlignment="1">
      <alignment vertical="top"/>
    </xf>
    <xf numFmtId="169" fontId="2" fillId="0" borderId="25" xfId="0" applyNumberFormat="1" applyFont="1" applyFill="1" applyBorder="1" applyAlignment="1">
      <alignment vertical="top"/>
    </xf>
    <xf numFmtId="0" fontId="0" fillId="0" borderId="0" xfId="0" applyFill="1" applyAlignment="1">
      <alignment vertical="top"/>
    </xf>
    <xf numFmtId="0" fontId="0" fillId="0" borderId="0" xfId="0" applyAlignment="1">
      <alignment vertical="top"/>
    </xf>
    <xf numFmtId="170" fontId="22" fillId="0" borderId="0" xfId="0" applyNumberFormat="1" applyFont="1" applyAlignment="1">
      <alignment vertical="top"/>
    </xf>
    <xf numFmtId="0" fontId="23" fillId="0" borderId="0" xfId="0" applyFont="1" applyFill="1" applyBorder="1" applyAlignment="1">
      <alignment horizontal="center" vertical="top"/>
    </xf>
    <xf numFmtId="169" fontId="7" fillId="0" borderId="0" xfId="0" applyNumberFormat="1" applyFont="1" applyFill="1" applyBorder="1" applyAlignment="1">
      <alignment vertical="top"/>
    </xf>
    <xf numFmtId="169" fontId="22" fillId="0" borderId="0" xfId="0" applyNumberFormat="1" applyFont="1" applyFill="1" applyBorder="1" applyAlignment="1">
      <alignment horizontal="right" vertical="top"/>
    </xf>
    <xf numFmtId="169" fontId="32" fillId="0" borderId="0" xfId="0" applyNumberFormat="1" applyFont="1" applyFill="1" applyBorder="1" applyAlignment="1">
      <alignment vertical="top"/>
    </xf>
    <xf numFmtId="169" fontId="2" fillId="0" borderId="0" xfId="0" applyNumberFormat="1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22" fillId="0" borderId="18" xfId="0" applyFont="1" applyBorder="1" applyAlignment="1">
      <alignment vertical="top"/>
    </xf>
    <xf numFmtId="165" fontId="22" fillId="0" borderId="0" xfId="1" applyFont="1" applyBorder="1" applyAlignment="1">
      <alignment vertical="top"/>
    </xf>
    <xf numFmtId="165" fontId="22" fillId="0" borderId="0" xfId="1" applyFont="1" applyFill="1" applyBorder="1" applyAlignment="1">
      <alignment vertical="top"/>
    </xf>
    <xf numFmtId="165" fontId="0" fillId="0" borderId="0" xfId="1" applyFont="1" applyBorder="1" applyAlignment="1">
      <alignment vertical="top"/>
    </xf>
    <xf numFmtId="167" fontId="7" fillId="0" borderId="0" xfId="4" quotePrefix="1" applyNumberFormat="1" applyFont="1" applyAlignment="1">
      <alignment horizontal="center"/>
    </xf>
    <xf numFmtId="2" fontId="0" fillId="0" borderId="0" xfId="0" applyNumberFormat="1" applyAlignment="1">
      <alignment vertical="top"/>
    </xf>
    <xf numFmtId="2" fontId="22" fillId="0" borderId="0" xfId="0" applyNumberFormat="1" applyFont="1" applyAlignment="1">
      <alignment vertical="top"/>
    </xf>
    <xf numFmtId="170" fontId="33" fillId="0" borderId="0" xfId="0" applyNumberFormat="1" applyFont="1" applyAlignment="1">
      <alignment vertical="top"/>
    </xf>
    <xf numFmtId="2" fontId="33" fillId="0" borderId="0" xfId="0" applyNumberFormat="1" applyFont="1" applyAlignment="1">
      <alignment vertical="top"/>
    </xf>
    <xf numFmtId="2" fontId="0" fillId="0" borderId="26" xfId="0" applyNumberFormat="1" applyBorder="1" applyAlignment="1">
      <alignment vertical="top"/>
    </xf>
    <xf numFmtId="2" fontId="33" fillId="0" borderId="26" xfId="0" applyNumberFormat="1" applyFont="1" applyBorder="1" applyAlignment="1">
      <alignment vertical="top"/>
    </xf>
    <xf numFmtId="0" fontId="11" fillId="4" borderId="1" xfId="0" applyFont="1" applyFill="1" applyBorder="1" applyAlignment="1">
      <alignment vertical="top" wrapText="1"/>
    </xf>
    <xf numFmtId="0" fontId="0" fillId="0" borderId="0" xfId="0" applyAlignment="1">
      <alignment horizontal="left" vertical="top"/>
    </xf>
    <xf numFmtId="44" fontId="0" fillId="0" borderId="0" xfId="0" applyNumberFormat="1" applyAlignment="1">
      <alignment vertical="top"/>
    </xf>
    <xf numFmtId="0" fontId="2" fillId="0" borderId="0" xfId="0" applyFont="1"/>
    <xf numFmtId="169" fontId="23" fillId="5" borderId="1" xfId="0" applyNumberFormat="1" applyFont="1" applyFill="1" applyBorder="1" applyAlignment="1">
      <alignment vertical="top" wrapText="1"/>
    </xf>
    <xf numFmtId="169" fontId="0" fillId="0" borderId="0" xfId="0" applyNumberFormat="1" applyAlignment="1">
      <alignment vertical="top"/>
    </xf>
    <xf numFmtId="169" fontId="0" fillId="0" borderId="0" xfId="0" applyNumberFormat="1" applyAlignment="1">
      <alignment horizontal="left" vertical="top"/>
    </xf>
    <xf numFmtId="169" fontId="0" fillId="0" borderId="0" xfId="0" applyNumberFormat="1" applyAlignment="1">
      <alignment horizontal="right" vertical="top"/>
    </xf>
    <xf numFmtId="0" fontId="35" fillId="0" borderId="0" xfId="0" applyFont="1" applyAlignment="1">
      <alignment horizontal="left" vertical="top"/>
    </xf>
    <xf numFmtId="169" fontId="22" fillId="0" borderId="0" xfId="0" applyNumberFormat="1" applyFont="1" applyAlignment="1">
      <alignment horizontal="right" vertical="top"/>
    </xf>
    <xf numFmtId="0" fontId="22" fillId="0" borderId="0" xfId="0" applyFont="1" applyAlignment="1">
      <alignment horizontal="left" vertical="top"/>
    </xf>
    <xf numFmtId="0" fontId="36" fillId="0" borderId="0" xfId="0" applyFont="1" applyAlignment="1">
      <alignment horizontal="left" vertical="top"/>
    </xf>
    <xf numFmtId="169" fontId="36" fillId="0" borderId="0" xfId="0" applyNumberFormat="1" applyFont="1" applyAlignment="1">
      <alignment horizontal="right" vertical="top"/>
    </xf>
    <xf numFmtId="169" fontId="36" fillId="0" borderId="0" xfId="0" applyNumberFormat="1" applyFont="1" applyAlignment="1">
      <alignment horizontal="left" vertical="top"/>
    </xf>
    <xf numFmtId="17" fontId="36" fillId="0" borderId="0" xfId="0" applyNumberFormat="1" applyFont="1" applyAlignment="1">
      <alignment horizontal="left" vertical="top"/>
    </xf>
    <xf numFmtId="169" fontId="36" fillId="0" borderId="27" xfId="0" applyNumberFormat="1" applyFont="1" applyBorder="1" applyAlignment="1">
      <alignment horizontal="left" vertical="top"/>
    </xf>
    <xf numFmtId="0" fontId="36" fillId="0" borderId="1" xfId="0" applyFont="1" applyBorder="1" applyAlignment="1">
      <alignment horizontal="left" vertical="top"/>
    </xf>
    <xf numFmtId="0" fontId="36" fillId="0" borderId="1" xfId="0" applyFont="1" applyBorder="1" applyAlignment="1">
      <alignment horizontal="right" vertical="top"/>
    </xf>
    <xf numFmtId="0" fontId="36" fillId="0" borderId="1" xfId="0" applyFont="1" applyBorder="1" applyAlignment="1">
      <alignment horizontal="left" vertical="top" wrapText="1"/>
    </xf>
    <xf numFmtId="0" fontId="30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0" fillId="0" borderId="1" xfId="0" applyFont="1" applyBorder="1" applyAlignment="1">
      <alignment horizontal="right" vertical="top"/>
    </xf>
    <xf numFmtId="170" fontId="3" fillId="0" borderId="9" xfId="0" applyNumberFormat="1" applyFont="1" applyFill="1" applyBorder="1"/>
    <xf numFmtId="170" fontId="3" fillId="0" borderId="9" xfId="1" applyNumberFormat="1" applyFont="1" applyFill="1" applyBorder="1"/>
    <xf numFmtId="170" fontId="3" fillId="0" borderId="6" xfId="0" applyNumberFormat="1" applyFont="1" applyFill="1" applyBorder="1"/>
    <xf numFmtId="170" fontId="3" fillId="0" borderId="6" xfId="1" applyNumberFormat="1" applyFont="1" applyFill="1" applyBorder="1"/>
    <xf numFmtId="170" fontId="3" fillId="0" borderId="12" xfId="0" applyNumberFormat="1" applyFont="1" applyFill="1" applyBorder="1"/>
    <xf numFmtId="170" fontId="3" fillId="0" borderId="12" xfId="1" applyNumberFormat="1" applyFont="1" applyFill="1" applyBorder="1"/>
    <xf numFmtId="170" fontId="11" fillId="0" borderId="9" xfId="0" applyNumberFormat="1" applyFont="1" applyFill="1" applyBorder="1"/>
    <xf numFmtId="170" fontId="3" fillId="0" borderId="9" xfId="0" applyNumberFormat="1" applyFont="1" applyFill="1" applyBorder="1" applyAlignment="1">
      <alignment vertical="center"/>
    </xf>
    <xf numFmtId="0" fontId="23" fillId="0" borderId="0" xfId="0" applyFont="1" applyFill="1" applyAlignment="1">
      <alignment horizontal="center" vertical="top" wrapText="1"/>
    </xf>
    <xf numFmtId="1" fontId="11" fillId="0" borderId="0" xfId="1" applyNumberFormat="1" applyFont="1" applyFill="1" applyBorder="1" applyAlignment="1">
      <alignment horizontal="right" vertical="top"/>
    </xf>
    <xf numFmtId="167" fontId="11" fillId="0" borderId="0" xfId="4" applyNumberFormat="1" applyFont="1" applyFill="1" applyBorder="1" applyAlignment="1">
      <alignment horizontal="right" vertical="top"/>
    </xf>
    <xf numFmtId="167" fontId="11" fillId="0" borderId="16" xfId="4" applyNumberFormat="1" applyFont="1" applyFill="1" applyBorder="1" applyAlignment="1">
      <alignment horizontal="right" vertical="top"/>
    </xf>
    <xf numFmtId="1" fontId="11" fillId="0" borderId="0" xfId="3" applyNumberFormat="1" applyFont="1"/>
    <xf numFmtId="1" fontId="7" fillId="0" borderId="16" xfId="4" applyNumberFormat="1" applyFont="1" applyBorder="1"/>
    <xf numFmtId="0" fontId="3" fillId="0" borderId="0" xfId="0" applyFont="1" applyFill="1" applyBorder="1" applyAlignment="1">
      <alignment horizontal="left" vertical="top" wrapText="1"/>
    </xf>
    <xf numFmtId="0" fontId="7" fillId="0" borderId="0" xfId="3" applyFont="1" applyAlignment="1">
      <alignment horizontal="left" vertical="top"/>
    </xf>
    <xf numFmtId="0" fontId="7" fillId="0" borderId="1" xfId="3" applyFont="1" applyBorder="1" applyAlignment="1">
      <alignment horizontal="left" vertical="top"/>
    </xf>
    <xf numFmtId="0" fontId="11" fillId="0" borderId="0" xfId="3" applyFont="1" applyAlignment="1">
      <alignment horizontal="left" vertical="top"/>
    </xf>
    <xf numFmtId="167" fontId="11" fillId="0" borderId="0" xfId="4" applyNumberFormat="1" applyFont="1" applyBorder="1" applyAlignment="1">
      <alignment horizontal="left" vertical="top"/>
    </xf>
    <xf numFmtId="166" fontId="11" fillId="0" borderId="0" xfId="4" applyFont="1" applyBorder="1" applyAlignment="1">
      <alignment horizontal="left" vertical="top"/>
    </xf>
    <xf numFmtId="49" fontId="3" fillId="0" borderId="0" xfId="6" applyNumberFormat="1" applyFont="1" applyFill="1" applyBorder="1" applyAlignment="1">
      <alignment horizontal="left" vertical="top" wrapText="1"/>
    </xf>
    <xf numFmtId="1" fontId="3" fillId="0" borderId="0" xfId="1" applyNumberFormat="1" applyFont="1" applyFill="1" applyBorder="1" applyAlignment="1">
      <alignment horizontal="right" vertical="top"/>
    </xf>
    <xf numFmtId="167" fontId="11" fillId="0" borderId="0" xfId="2" applyNumberFormat="1" applyFont="1" applyFill="1" applyBorder="1" applyAlignment="1">
      <alignment horizontal="right" vertical="top"/>
    </xf>
    <xf numFmtId="1" fontId="11" fillId="0" borderId="0" xfId="3" applyNumberFormat="1" applyFont="1" applyBorder="1" applyAlignment="1">
      <alignment horizontal="right" vertical="top"/>
    </xf>
    <xf numFmtId="0" fontId="11" fillId="0" borderId="0" xfId="3" applyFont="1" applyBorder="1" applyAlignment="1">
      <alignment horizontal="right" vertical="top"/>
    </xf>
    <xf numFmtId="167" fontId="11" fillId="0" borderId="0" xfId="4" applyNumberFormat="1" applyFont="1" applyAlignment="1">
      <alignment horizontal="left" vertical="top" wrapText="1"/>
    </xf>
    <xf numFmtId="167" fontId="7" fillId="0" borderId="0" xfId="4" applyNumberFormat="1" applyFont="1" applyAlignment="1">
      <alignment horizontal="left" vertical="top" wrapText="1"/>
    </xf>
    <xf numFmtId="0" fontId="14" fillId="0" borderId="0" xfId="3" applyFont="1" applyBorder="1" applyAlignment="1">
      <alignment horizontal="left" vertical="top" wrapText="1"/>
    </xf>
    <xf numFmtId="167" fontId="7" fillId="0" borderId="0" xfId="4" applyNumberFormat="1" applyFont="1" applyBorder="1" applyAlignment="1">
      <alignment horizontal="left" vertical="top" wrapText="1"/>
    </xf>
    <xf numFmtId="167" fontId="11" fillId="0" borderId="0" xfId="4" applyNumberFormat="1" applyFont="1" applyBorder="1" applyAlignment="1">
      <alignment horizontal="left" vertical="top" wrapText="1"/>
    </xf>
    <xf numFmtId="1" fontId="3" fillId="0" borderId="0" xfId="1" applyNumberFormat="1" applyFont="1" applyFill="1" applyBorder="1" applyAlignment="1">
      <alignment horizontal="left" vertical="top" wrapText="1"/>
    </xf>
    <xf numFmtId="0" fontId="11" fillId="0" borderId="0" xfId="3" applyFont="1" applyBorder="1" applyAlignment="1">
      <alignment horizontal="left" vertical="top" wrapText="1"/>
    </xf>
    <xf numFmtId="1" fontId="11" fillId="0" borderId="0" xfId="1" applyNumberFormat="1" applyFont="1" applyFill="1" applyBorder="1" applyAlignment="1">
      <alignment horizontal="left" vertical="top" wrapText="1"/>
    </xf>
    <xf numFmtId="1" fontId="17" fillId="0" borderId="0" xfId="0" applyNumberFormat="1" applyFont="1" applyFill="1" applyBorder="1" applyAlignment="1">
      <alignment horizontal="left" vertical="top" wrapText="1"/>
    </xf>
    <xf numFmtId="49" fontId="17" fillId="0" borderId="0" xfId="0" applyNumberFormat="1" applyFont="1" applyFill="1" applyBorder="1" applyAlignment="1">
      <alignment horizontal="left" vertical="top" wrapText="1"/>
    </xf>
    <xf numFmtId="0" fontId="11" fillId="0" borderId="0" xfId="3" applyFont="1" applyAlignment="1">
      <alignment horizontal="left" vertical="top" wrapText="1"/>
    </xf>
    <xf numFmtId="167" fontId="11" fillId="0" borderId="0" xfId="4" applyNumberFormat="1" applyFont="1" applyFill="1" applyBorder="1" applyAlignment="1">
      <alignment horizontal="left" vertical="top"/>
    </xf>
    <xf numFmtId="169" fontId="36" fillId="0" borderId="0" xfId="0" applyNumberFormat="1" applyFont="1" applyBorder="1" applyAlignment="1">
      <alignment horizontal="left" vertical="top"/>
    </xf>
    <xf numFmtId="170" fontId="11" fillId="0" borderId="9" xfId="2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0" fillId="0" borderId="0" xfId="0" applyAlignment="1">
      <alignment horizontal="right"/>
    </xf>
    <xf numFmtId="169" fontId="11" fillId="0" borderId="1" xfId="0" applyNumberFormat="1" applyFont="1" applyFill="1" applyBorder="1" applyAlignment="1">
      <alignment vertical="top"/>
    </xf>
    <xf numFmtId="169" fontId="22" fillId="0" borderId="1" xfId="0" applyNumberFormat="1" applyFont="1" applyFill="1" applyBorder="1" applyAlignment="1">
      <alignment vertical="top" wrapText="1"/>
    </xf>
    <xf numFmtId="8" fontId="22" fillId="0" borderId="1" xfId="0" applyNumberFormat="1" applyFont="1" applyFill="1" applyBorder="1" applyAlignment="1">
      <alignment vertical="top"/>
    </xf>
    <xf numFmtId="8" fontId="11" fillId="0" borderId="1" xfId="0" applyNumberFormat="1" applyFont="1" applyFill="1" applyBorder="1" applyAlignment="1">
      <alignment vertical="top"/>
    </xf>
    <xf numFmtId="8" fontId="11" fillId="0" borderId="29" xfId="0" applyNumberFormat="1" applyFont="1" applyFill="1" applyBorder="1" applyAlignment="1">
      <alignment vertical="top"/>
    </xf>
    <xf numFmtId="169" fontId="30" fillId="0" borderId="29" xfId="0" applyNumberFormat="1" applyFont="1" applyFill="1" applyBorder="1" applyAlignment="1">
      <alignment vertical="top" wrapText="1"/>
    </xf>
    <xf numFmtId="165" fontId="23" fillId="0" borderId="1" xfId="1" applyFont="1" applyFill="1" applyBorder="1" applyAlignment="1">
      <alignment horizontal="center" vertical="top" wrapText="1"/>
    </xf>
    <xf numFmtId="165" fontId="22" fillId="0" borderId="1" xfId="1" applyFont="1" applyFill="1" applyBorder="1" applyAlignment="1">
      <alignment vertical="top"/>
    </xf>
    <xf numFmtId="165" fontId="11" fillId="0" borderId="1" xfId="1" applyFont="1" applyFill="1" applyBorder="1" applyAlignment="1">
      <alignment vertical="top"/>
    </xf>
    <xf numFmtId="165" fontId="7" fillId="3" borderId="1" xfId="1" applyFont="1" applyFill="1" applyBorder="1" applyAlignment="1">
      <alignment vertical="top"/>
    </xf>
    <xf numFmtId="165" fontId="11" fillId="0" borderId="1" xfId="1" applyNumberFormat="1" applyFont="1" applyFill="1" applyBorder="1" applyAlignment="1">
      <alignment vertical="top"/>
    </xf>
    <xf numFmtId="165" fontId="11" fillId="0" borderId="1" xfId="1" applyFont="1" applyFill="1" applyBorder="1" applyAlignment="1">
      <alignment horizontal="right" vertical="top"/>
    </xf>
    <xf numFmtId="165" fontId="22" fillId="0" borderId="1" xfId="1" applyFont="1" applyFill="1" applyBorder="1" applyAlignment="1">
      <alignment horizontal="right" vertical="top"/>
    </xf>
    <xf numFmtId="165" fontId="23" fillId="5" borderId="1" xfId="1" applyFont="1" applyFill="1" applyBorder="1" applyAlignment="1">
      <alignment vertical="top"/>
    </xf>
    <xf numFmtId="165" fontId="27" fillId="0" borderId="1" xfId="1" applyFont="1" applyFill="1" applyBorder="1" applyAlignment="1">
      <alignment vertical="top"/>
    </xf>
    <xf numFmtId="165" fontId="32" fillId="0" borderId="1" xfId="1" applyFont="1" applyFill="1" applyBorder="1" applyAlignment="1">
      <alignment vertical="top"/>
    </xf>
    <xf numFmtId="165" fontId="23" fillId="0" borderId="1" xfId="1" applyFont="1" applyFill="1" applyBorder="1" applyAlignment="1">
      <alignment vertical="top"/>
    </xf>
    <xf numFmtId="165" fontId="2" fillId="0" borderId="0" xfId="1" applyFont="1" applyBorder="1" applyAlignment="1">
      <alignment vertical="top"/>
    </xf>
    <xf numFmtId="44" fontId="2" fillId="0" borderId="0" xfId="0" applyNumberFormat="1" applyFont="1" applyAlignment="1">
      <alignment vertical="top"/>
    </xf>
    <xf numFmtId="17" fontId="23" fillId="0" borderId="0" xfId="0" applyNumberFormat="1" applyFont="1" applyFill="1" applyAlignment="1">
      <alignment horizontal="center" vertical="top"/>
    </xf>
    <xf numFmtId="0" fontId="22" fillId="0" borderId="0" xfId="0" applyFont="1" applyFill="1" applyAlignment="1">
      <alignment vertical="top" wrapText="1"/>
    </xf>
    <xf numFmtId="0" fontId="22" fillId="6" borderId="0" xfId="0" applyFont="1" applyFill="1" applyAlignment="1">
      <alignment vertical="top"/>
    </xf>
    <xf numFmtId="0" fontId="23" fillId="6" borderId="0" xfId="0" applyFont="1" applyFill="1" applyAlignment="1">
      <alignment horizontal="center" vertical="top" wrapText="1"/>
    </xf>
    <xf numFmtId="0" fontId="22" fillId="6" borderId="0" xfId="0" applyFont="1" applyFill="1" applyBorder="1" applyAlignment="1">
      <alignment vertical="top"/>
    </xf>
    <xf numFmtId="0" fontId="11" fillId="6" borderId="0" xfId="0" applyFont="1" applyFill="1" applyBorder="1" applyAlignment="1">
      <alignment vertical="top"/>
    </xf>
    <xf numFmtId="0" fontId="7" fillId="6" borderId="0" xfId="0" applyFont="1" applyFill="1" applyBorder="1" applyAlignment="1">
      <alignment vertical="top"/>
    </xf>
    <xf numFmtId="9" fontId="11" fillId="6" borderId="0" xfId="0" applyNumberFormat="1" applyFont="1" applyFill="1" applyBorder="1" applyAlignment="1">
      <alignment vertical="top"/>
    </xf>
    <xf numFmtId="9" fontId="11" fillId="6" borderId="0" xfId="0" applyNumberFormat="1" applyFont="1" applyFill="1" applyAlignment="1">
      <alignment vertical="top"/>
    </xf>
    <xf numFmtId="0" fontId="32" fillId="6" borderId="0" xfId="0" applyFont="1" applyFill="1" applyAlignment="1">
      <alignment vertical="top"/>
    </xf>
    <xf numFmtId="0" fontId="0" fillId="6" borderId="0" xfId="0" applyFill="1" applyAlignment="1">
      <alignment vertical="top"/>
    </xf>
    <xf numFmtId="44" fontId="0" fillId="6" borderId="0" xfId="0" applyNumberFormat="1" applyFill="1" applyAlignment="1">
      <alignment vertical="top"/>
    </xf>
    <xf numFmtId="170" fontId="7" fillId="0" borderId="21" xfId="0" applyNumberFormat="1" applyFont="1" applyFill="1" applyBorder="1" applyAlignment="1">
      <alignment vertical="top"/>
    </xf>
    <xf numFmtId="170" fontId="7" fillId="0" borderId="1" xfId="0" applyNumberFormat="1" applyFont="1" applyFill="1" applyBorder="1" applyAlignment="1">
      <alignment vertical="top"/>
    </xf>
    <xf numFmtId="170" fontId="7" fillId="0" borderId="0" xfId="0" applyNumberFormat="1" applyFont="1" applyFill="1" applyBorder="1" applyAlignment="1">
      <alignment vertical="top"/>
    </xf>
    <xf numFmtId="170" fontId="7" fillId="0" borderId="1" xfId="1" applyNumberFormat="1" applyFont="1" applyFill="1" applyBorder="1" applyAlignment="1">
      <alignment vertical="top"/>
    </xf>
    <xf numFmtId="170" fontId="7" fillId="0" borderId="0" xfId="0" applyNumberFormat="1" applyFont="1" applyFill="1" applyAlignment="1">
      <alignment vertical="top"/>
    </xf>
    <xf numFmtId="170" fontId="7" fillId="6" borderId="0" xfId="0" applyNumberFormat="1" applyFont="1" applyFill="1" applyBorder="1" applyAlignment="1">
      <alignment vertical="top"/>
    </xf>
    <xf numFmtId="165" fontId="11" fillId="0" borderId="0" xfId="1" applyFont="1" applyFill="1" applyBorder="1" applyAlignment="1">
      <alignment horizontal="right" vertical="top"/>
    </xf>
    <xf numFmtId="0" fontId="4" fillId="0" borderId="1" xfId="0" applyFont="1" applyFill="1" applyBorder="1" applyAlignment="1">
      <alignment vertical="top"/>
    </xf>
    <xf numFmtId="0" fontId="22" fillId="0" borderId="0" xfId="0" applyFont="1" applyAlignment="1">
      <alignment vertical="top" wrapText="1"/>
    </xf>
    <xf numFmtId="0" fontId="27" fillId="0" borderId="1" xfId="0" applyFont="1" applyBorder="1" applyAlignment="1">
      <alignment vertical="top" wrapText="1"/>
    </xf>
    <xf numFmtId="0" fontId="30" fillId="0" borderId="1" xfId="0" applyFont="1" applyFill="1" applyBorder="1" applyAlignment="1">
      <alignment vertical="top" wrapText="1"/>
    </xf>
    <xf numFmtId="0" fontId="32" fillId="0" borderId="23" xfId="0" applyFont="1" applyFill="1" applyBorder="1" applyAlignment="1">
      <alignment vertical="top" wrapText="1"/>
    </xf>
    <xf numFmtId="0" fontId="0" fillId="0" borderId="25" xfId="0" applyFill="1" applyBorder="1" applyAlignment="1">
      <alignment horizontal="right" vertical="top" wrapText="1"/>
    </xf>
    <xf numFmtId="0" fontId="0" fillId="0" borderId="0" xfId="0" applyAlignment="1">
      <alignment vertical="top" wrapText="1"/>
    </xf>
    <xf numFmtId="0" fontId="33" fillId="0" borderId="0" xfId="0" applyFont="1" applyAlignment="1">
      <alignment vertical="top" wrapText="1"/>
    </xf>
    <xf numFmtId="2" fontId="33" fillId="0" borderId="0" xfId="0" applyNumberFormat="1" applyFont="1" applyAlignment="1">
      <alignment vertical="top" wrapText="1"/>
    </xf>
    <xf numFmtId="8" fontId="22" fillId="0" borderId="0" xfId="0" applyNumberFormat="1" applyFont="1" applyAlignment="1">
      <alignment vertical="top"/>
    </xf>
    <xf numFmtId="40" fontId="22" fillId="2" borderId="0" xfId="0" applyNumberFormat="1" applyFont="1" applyFill="1" applyBorder="1" applyAlignment="1">
      <alignment vertical="top"/>
    </xf>
    <xf numFmtId="40" fontId="23" fillId="2" borderId="1" xfId="0" applyNumberFormat="1" applyFont="1" applyFill="1" applyBorder="1" applyAlignment="1">
      <alignment horizontal="center" vertical="top" wrapText="1"/>
    </xf>
    <xf numFmtId="40" fontId="22" fillId="2" borderId="1" xfId="0" applyNumberFormat="1" applyFont="1" applyFill="1" applyBorder="1" applyAlignment="1">
      <alignment vertical="top"/>
    </xf>
    <xf numFmtId="40" fontId="11" fillId="2" borderId="1" xfId="0" applyNumberFormat="1" applyFont="1" applyFill="1" applyBorder="1" applyAlignment="1">
      <alignment vertical="top"/>
    </xf>
    <xf numFmtId="40" fontId="7" fillId="2" borderId="1" xfId="0" applyNumberFormat="1" applyFont="1" applyFill="1" applyBorder="1" applyAlignment="1">
      <alignment vertical="top"/>
    </xf>
    <xf numFmtId="40" fontId="11" fillId="2" borderId="1" xfId="0" applyNumberFormat="1" applyFont="1" applyFill="1" applyBorder="1" applyAlignment="1">
      <alignment vertical="top" wrapText="1"/>
    </xf>
    <xf numFmtId="40" fontId="7" fillId="5" borderId="1" xfId="0" applyNumberFormat="1" applyFont="1" applyFill="1" applyBorder="1" applyAlignment="1">
      <alignment vertical="top" wrapText="1"/>
    </xf>
    <xf numFmtId="40" fontId="27" fillId="2" borderId="1" xfId="0" applyNumberFormat="1" applyFont="1" applyFill="1" applyBorder="1" applyAlignment="1">
      <alignment vertical="top"/>
    </xf>
    <xf numFmtId="40" fontId="7" fillId="3" borderId="1" xfId="0" applyNumberFormat="1" applyFont="1" applyFill="1" applyBorder="1" applyAlignment="1">
      <alignment vertical="top" wrapText="1"/>
    </xf>
    <xf numFmtId="40" fontId="37" fillId="2" borderId="1" xfId="0" applyNumberFormat="1" applyFont="1" applyFill="1" applyBorder="1" applyAlignment="1">
      <alignment vertical="top" wrapText="1"/>
    </xf>
    <xf numFmtId="40" fontId="32" fillId="2" borderId="1" xfId="0" applyNumberFormat="1" applyFont="1" applyFill="1" applyBorder="1" applyAlignment="1">
      <alignment vertical="top"/>
    </xf>
    <xf numFmtId="40" fontId="0" fillId="2" borderId="1" xfId="7" applyNumberFormat="1" applyFont="1" applyFill="1" applyBorder="1" applyAlignment="1">
      <alignment vertical="top"/>
    </xf>
    <xf numFmtId="40" fontId="0" fillId="2" borderId="0" xfId="0" applyNumberFormat="1" applyFill="1" applyBorder="1" applyAlignment="1">
      <alignment vertical="top"/>
    </xf>
    <xf numFmtId="170" fontId="22" fillId="0" borderId="0" xfId="0" applyNumberFormat="1" applyFont="1" applyAlignment="1">
      <alignment vertical="top" wrapText="1"/>
    </xf>
    <xf numFmtId="8" fontId="0" fillId="0" borderId="0" xfId="0" quotePrefix="1" applyNumberFormat="1" applyAlignment="1">
      <alignment vertical="top"/>
    </xf>
    <xf numFmtId="0" fontId="7" fillId="0" borderId="0" xfId="4" quotePrefix="1" applyNumberFormat="1" applyFont="1" applyAlignment="1">
      <alignment horizontal="center"/>
    </xf>
    <xf numFmtId="167" fontId="11" fillId="0" borderId="0" xfId="4" applyNumberFormat="1" applyFont="1" applyAlignment="1">
      <alignment horizontal="left" vertical="top"/>
    </xf>
    <xf numFmtId="167" fontId="11" fillId="0" borderId="16" xfId="4" applyNumberFormat="1" applyFont="1" applyBorder="1" applyAlignment="1">
      <alignment horizontal="left" vertical="top"/>
    </xf>
    <xf numFmtId="167" fontId="7" fillId="0" borderId="16" xfId="4" applyNumberFormat="1" applyFont="1" applyBorder="1" applyAlignment="1">
      <alignment horizontal="left" vertical="top"/>
    </xf>
    <xf numFmtId="8" fontId="36" fillId="0" borderId="0" xfId="0" applyNumberFormat="1" applyFont="1" applyBorder="1" applyAlignment="1">
      <alignment horizontal="left" vertical="top"/>
    </xf>
    <xf numFmtId="169" fontId="36" fillId="0" borderId="27" xfId="0" applyNumberFormat="1" applyFont="1" applyBorder="1" applyAlignment="1">
      <alignment horizontal="right" vertical="top"/>
    </xf>
    <xf numFmtId="8" fontId="36" fillId="0" borderId="1" xfId="0" applyNumberFormat="1" applyFont="1" applyBorder="1" applyAlignment="1">
      <alignment vertical="top"/>
    </xf>
    <xf numFmtId="8" fontId="36" fillId="0" borderId="17" xfId="0" applyNumberFormat="1" applyFont="1" applyBorder="1" applyAlignment="1">
      <alignment vertical="top"/>
    </xf>
    <xf numFmtId="8" fontId="0" fillId="0" borderId="0" xfId="0" applyNumberFormat="1" applyAlignment="1">
      <alignment vertical="top"/>
    </xf>
    <xf numFmtId="8" fontId="30" fillId="0" borderId="1" xfId="0" applyNumberFormat="1" applyFont="1" applyBorder="1" applyAlignment="1">
      <alignment vertical="top"/>
    </xf>
    <xf numFmtId="8" fontId="30" fillId="0" borderId="28" xfId="0" applyNumberFormat="1" applyFont="1" applyBorder="1" applyAlignment="1">
      <alignment vertical="top"/>
    </xf>
    <xf numFmtId="8" fontId="36" fillId="0" borderId="9" xfId="0" applyNumberFormat="1" applyFont="1" applyBorder="1" applyAlignment="1">
      <alignment vertical="top"/>
    </xf>
    <xf numFmtId="1" fontId="0" fillId="0" borderId="0" xfId="0" applyNumberFormat="1"/>
    <xf numFmtId="1" fontId="2" fillId="0" borderId="27" xfId="0" applyNumberFormat="1" applyFont="1" applyBorder="1"/>
    <xf numFmtId="8" fontId="23" fillId="0" borderId="16" xfId="0" applyNumberFormat="1" applyFont="1" applyBorder="1" applyAlignment="1">
      <alignment vertical="top"/>
    </xf>
    <xf numFmtId="167" fontId="7" fillId="0" borderId="16" xfId="4" applyNumberFormat="1" applyFont="1" applyFill="1" applyBorder="1" applyAlignment="1">
      <alignment horizontal="right" vertical="top"/>
    </xf>
    <xf numFmtId="170" fontId="3" fillId="0" borderId="12" xfId="0" applyNumberFormat="1" applyFont="1" applyBorder="1"/>
    <xf numFmtId="170" fontId="3" fillId="0" borderId="6" xfId="0" applyNumberFormat="1" applyFont="1" applyBorder="1"/>
    <xf numFmtId="170" fontId="3" fillId="0" borderId="9" xfId="0" applyNumberFormat="1" applyFont="1" applyBorder="1"/>
    <xf numFmtId="170" fontId="11" fillId="0" borderId="9" xfId="0" applyNumberFormat="1" applyFont="1" applyBorder="1"/>
    <xf numFmtId="170" fontId="3" fillId="0" borderId="9" xfId="0" applyNumberFormat="1" applyFont="1" applyBorder="1" applyAlignment="1">
      <alignment vertical="center"/>
    </xf>
    <xf numFmtId="9" fontId="11" fillId="0" borderId="30" xfId="0" applyNumberFormat="1" applyFont="1" applyFill="1" applyBorder="1" applyAlignment="1">
      <alignment horizontal="center"/>
    </xf>
    <xf numFmtId="37" fontId="11" fillId="0" borderId="0" xfId="4" applyNumberFormat="1" applyFont="1" applyFill="1" applyBorder="1" applyAlignment="1">
      <alignment horizontal="right" vertical="top"/>
    </xf>
    <xf numFmtId="166" fontId="11" fillId="0" borderId="0" xfId="4" applyFont="1" applyFill="1" applyBorder="1" applyAlignment="1">
      <alignment horizontal="left" vertical="top"/>
    </xf>
    <xf numFmtId="167" fontId="7" fillId="0" borderId="0" xfId="3" applyNumberFormat="1" applyFont="1" applyAlignment="1">
      <alignment horizontal="left" vertical="top"/>
    </xf>
    <xf numFmtId="167" fontId="11" fillId="0" borderId="0" xfId="3" applyNumberFormat="1" applyFont="1" applyAlignment="1">
      <alignment horizontal="left" vertical="top"/>
    </xf>
    <xf numFmtId="166" fontId="11" fillId="0" borderId="0" xfId="4" applyFont="1" applyAlignment="1">
      <alignment horizontal="left" vertical="top"/>
    </xf>
    <xf numFmtId="167" fontId="7" fillId="0" borderId="0" xfId="4" quotePrefix="1" applyNumberFormat="1" applyFont="1" applyAlignment="1">
      <alignment horizontal="center" vertical="center"/>
    </xf>
    <xf numFmtId="0" fontId="7" fillId="0" borderId="0" xfId="4" quotePrefix="1" applyNumberFormat="1" applyFont="1" applyAlignment="1">
      <alignment horizontal="center" vertical="center"/>
    </xf>
    <xf numFmtId="167" fontId="7" fillId="0" borderId="0" xfId="3" applyNumberFormat="1" applyFont="1" applyAlignment="1">
      <alignment horizontal="center" vertical="center"/>
    </xf>
    <xf numFmtId="167" fontId="11" fillId="0" borderId="0" xfId="3" applyNumberFormat="1" applyFont="1" applyAlignment="1">
      <alignment horizontal="right" vertical="top"/>
    </xf>
    <xf numFmtId="167" fontId="11" fillId="0" borderId="16" xfId="4" applyNumberFormat="1" applyFont="1" applyBorder="1" applyAlignment="1">
      <alignment horizontal="right" vertical="top"/>
    </xf>
    <xf numFmtId="0" fontId="11" fillId="0" borderId="0" xfId="3" applyFont="1" applyFill="1" applyBorder="1" applyAlignment="1">
      <alignment wrapText="1"/>
    </xf>
    <xf numFmtId="1" fontId="2" fillId="0" borderId="0" xfId="0" applyNumberFormat="1" applyFont="1"/>
    <xf numFmtId="170" fontId="22" fillId="0" borderId="0" xfId="0" applyNumberFormat="1" applyFont="1" applyAlignment="1">
      <alignment horizontal="left" vertical="top" wrapText="1"/>
    </xf>
  </cellXfs>
  <cellStyles count="8">
    <cellStyle name="Comma" xfId="2" builtinId="3"/>
    <cellStyle name="Comma 2" xfId="4" xr:uid="{88D4E69E-3B6D-438E-9426-F436CD04EE93}"/>
    <cellStyle name="Currency" xfId="1" builtinId="4"/>
    <cellStyle name="Currency 2" xfId="7" xr:uid="{F60F07C6-8BB0-4EC9-8701-D3B8ACC45052}"/>
    <cellStyle name="Normal" xfId="0" builtinId="0"/>
    <cellStyle name="Normal 2" xfId="3" xr:uid="{B945340E-E68D-46C4-961A-1801C8B97DC8}"/>
    <cellStyle name="Normal 3" xfId="6" xr:uid="{E5F99404-17F8-4155-8BC3-BE32C1E3439E}"/>
    <cellStyle name="Normal_Audit return info 2013" xfId="5" xr:uid="{4C689357-3A65-4F84-852B-271AFDB222ED}"/>
  </cellStyles>
  <dxfs count="0"/>
  <tableStyles count="0" defaultTableStyle="TableStyleMedium2" defaultPivotStyle="PivotStyleLight16"/>
  <colors>
    <mruColors>
      <color rgb="FFFFFF00"/>
      <color rgb="FF99FF66"/>
      <color rgb="FFB4C6E7"/>
      <color rgb="FFCCECFF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atherine Myres" id="{17F5ACE9-AD13-492E-8714-64B8E337D5D4}" userId="fb9ab387a41d9306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EC12A-F819-4909-BCAD-86A1D00E023E}">
  <sheetPr>
    <pageSetUpPr fitToPage="1"/>
  </sheetPr>
  <dimension ref="A1:N80"/>
  <sheetViews>
    <sheetView zoomScale="120" zoomScaleNormal="120" workbookViewId="0">
      <pane xSplit="4" ySplit="3" topLeftCell="F4" activePane="bottomRight" state="frozen"/>
      <selection pane="topRight" activeCell="E1" sqref="E1"/>
      <selection pane="bottomLeft" activeCell="A4" sqref="A4"/>
      <selection pane="bottomRight" activeCell="F13" sqref="F13:F16"/>
    </sheetView>
  </sheetViews>
  <sheetFormatPr baseColWidth="10" defaultColWidth="8.6640625" defaultRowHeight="14" x14ac:dyDescent="0.2"/>
  <cols>
    <col min="1" max="1" width="31.1640625" style="157" customWidth="1"/>
    <col min="2" max="2" width="11.1640625" style="157" customWidth="1"/>
    <col min="3" max="3" width="30.83203125" style="277" customWidth="1"/>
    <col min="4" max="4" width="19.1640625" style="79" customWidth="1"/>
    <col min="5" max="5" width="6.1640625" style="149" hidden="1" customWidth="1"/>
    <col min="6" max="6" width="13.5" style="165" customWidth="1"/>
    <col min="7" max="7" width="14.6640625" style="286" customWidth="1"/>
    <col min="8" max="8" width="27.6640625" style="79" customWidth="1"/>
    <col min="9" max="9" width="9" style="259" customWidth="1"/>
    <col min="10" max="16384" width="8.6640625" style="79"/>
  </cols>
  <sheetData>
    <row r="1" spans="1:14" ht="25.25" customHeight="1" x14ac:dyDescent="0.2">
      <c r="A1" s="78" t="s">
        <v>173</v>
      </c>
      <c r="B1" s="78"/>
    </row>
    <row r="2" spans="1:14" s="81" customFormat="1" ht="21" thickBot="1" x14ac:dyDescent="0.25">
      <c r="A2" s="79"/>
      <c r="B2" s="78"/>
      <c r="C2" s="277"/>
      <c r="D2" s="80"/>
      <c r="E2" s="151"/>
      <c r="F2" s="166"/>
      <c r="G2" s="286"/>
      <c r="I2" s="259"/>
    </row>
    <row r="3" spans="1:14" s="85" customFormat="1" ht="60" x14ac:dyDescent="0.2">
      <c r="A3" s="82" t="s">
        <v>0</v>
      </c>
      <c r="B3" s="83" t="s">
        <v>1</v>
      </c>
      <c r="C3" s="84" t="s">
        <v>2</v>
      </c>
      <c r="D3" s="84" t="s">
        <v>192</v>
      </c>
      <c r="E3" s="158"/>
      <c r="F3" s="244" t="s">
        <v>204</v>
      </c>
      <c r="G3" s="287" t="s">
        <v>206</v>
      </c>
      <c r="H3" s="205" t="s">
        <v>174</v>
      </c>
      <c r="I3" s="260" t="s">
        <v>178</v>
      </c>
      <c r="J3" s="257"/>
      <c r="K3" s="257"/>
      <c r="L3" s="257"/>
      <c r="M3" s="257"/>
      <c r="N3" s="257"/>
    </row>
    <row r="4" spans="1:14" s="81" customFormat="1" ht="19" x14ac:dyDescent="0.2">
      <c r="A4" s="86" t="s">
        <v>3</v>
      </c>
      <c r="B4" s="87"/>
      <c r="C4" s="105"/>
      <c r="D4" s="88"/>
      <c r="E4" s="151"/>
      <c r="F4" s="245"/>
      <c r="G4" s="288"/>
      <c r="I4" s="261"/>
    </row>
    <row r="5" spans="1:14" s="91" customFormat="1" ht="15" customHeight="1" x14ac:dyDescent="0.2">
      <c r="A5" s="89"/>
      <c r="B5" s="90" t="s">
        <v>4</v>
      </c>
      <c r="C5" s="90" t="s">
        <v>5</v>
      </c>
      <c r="D5" s="238">
        <v>23000</v>
      </c>
      <c r="E5" s="242" t="e">
        <f>#REF!</f>
        <v>#REF!</v>
      </c>
      <c r="F5" s="241" t="e">
        <f>#REF!+#REF!</f>
        <v>#REF!</v>
      </c>
      <c r="G5" s="289" t="e">
        <f t="shared" ref="G5:G10" si="0">(D5-F5)</f>
        <v>#REF!</v>
      </c>
      <c r="I5" s="262"/>
    </row>
    <row r="6" spans="1:14" s="91" customFormat="1" ht="15" x14ac:dyDescent="0.2">
      <c r="A6" s="92"/>
      <c r="B6" s="90" t="s">
        <v>6</v>
      </c>
      <c r="C6" s="90" t="s">
        <v>7</v>
      </c>
      <c r="D6" s="112">
        <v>350</v>
      </c>
      <c r="E6" s="242"/>
      <c r="F6" s="246" t="e">
        <f>+#REF!+#REF!+#REF!+#REF!+#REF!+#REF!+#REF!</f>
        <v>#REF!</v>
      </c>
      <c r="G6" s="289" t="e">
        <f t="shared" si="0"/>
        <v>#REF!</v>
      </c>
      <c r="I6" s="262"/>
    </row>
    <row r="7" spans="1:14" s="91" customFormat="1" ht="15" x14ac:dyDescent="0.2">
      <c r="A7" s="92"/>
      <c r="B7" s="90" t="s">
        <v>8</v>
      </c>
      <c r="C7" s="90" t="s">
        <v>9</v>
      </c>
      <c r="D7" s="112">
        <v>2500</v>
      </c>
      <c r="E7" s="242"/>
      <c r="F7" s="246" t="e">
        <f>#REF!+#REF!</f>
        <v>#REF!</v>
      </c>
      <c r="G7" s="289" t="e">
        <f t="shared" si="0"/>
        <v>#REF!</v>
      </c>
      <c r="I7" s="262"/>
    </row>
    <row r="8" spans="1:14" s="91" customFormat="1" ht="15" x14ac:dyDescent="0.2">
      <c r="A8" s="92"/>
      <c r="B8" s="90" t="s">
        <v>10</v>
      </c>
      <c r="C8" s="90" t="s">
        <v>11</v>
      </c>
      <c r="D8" s="110"/>
      <c r="E8" s="242"/>
      <c r="F8" s="246" t="e">
        <f>#REF!+#REF!+#REF!+#REF!</f>
        <v>#REF!</v>
      </c>
      <c r="G8" s="289" t="e">
        <f t="shared" si="0"/>
        <v>#REF!</v>
      </c>
      <c r="H8" s="91" t="s">
        <v>194</v>
      </c>
      <c r="I8" s="262"/>
    </row>
    <row r="9" spans="1:14" s="91" customFormat="1" ht="15" x14ac:dyDescent="0.2">
      <c r="A9" s="92"/>
      <c r="B9" s="90" t="s">
        <v>10</v>
      </c>
      <c r="C9" s="90" t="s">
        <v>202</v>
      </c>
      <c r="D9" s="110"/>
      <c r="E9" s="242"/>
      <c r="F9" s="246" t="e">
        <f>#REF!+#REF!</f>
        <v>#REF!</v>
      </c>
      <c r="G9" s="289" t="e">
        <f t="shared" si="0"/>
        <v>#REF!</v>
      </c>
      <c r="I9" s="262"/>
    </row>
    <row r="10" spans="1:14" s="97" customFormat="1" ht="15" customHeight="1" x14ac:dyDescent="0.2">
      <c r="A10" s="93"/>
      <c r="B10" s="94"/>
      <c r="C10" s="95" t="s">
        <v>12</v>
      </c>
      <c r="D10" s="96">
        <f>SUM(D5:D7)</f>
        <v>25850</v>
      </c>
      <c r="E10" s="159"/>
      <c r="F10" s="247" t="e">
        <f>SUM(F5:F9)</f>
        <v>#REF!</v>
      </c>
      <c r="G10" s="289" t="e">
        <f t="shared" si="0"/>
        <v>#REF!</v>
      </c>
      <c r="I10" s="263" t="s">
        <v>179</v>
      </c>
    </row>
    <row r="11" spans="1:14" s="273" customFormat="1" ht="15" customHeight="1" x14ac:dyDescent="0.2">
      <c r="A11" s="269"/>
      <c r="B11" s="270"/>
      <c r="C11" s="98"/>
      <c r="D11" s="98"/>
      <c r="E11" s="271"/>
      <c r="F11" s="272"/>
      <c r="G11" s="290"/>
      <c r="I11" s="274" t="s">
        <v>180</v>
      </c>
    </row>
    <row r="12" spans="1:14" s="81" customFormat="1" ht="18" x14ac:dyDescent="0.2">
      <c r="A12" s="99" t="s">
        <v>13</v>
      </c>
      <c r="B12" s="100"/>
      <c r="C12" s="105"/>
      <c r="D12" s="101"/>
      <c r="E12" s="150"/>
      <c r="F12" s="245"/>
      <c r="G12" s="288"/>
      <c r="I12" s="261"/>
    </row>
    <row r="13" spans="1:14" s="91" customFormat="1" ht="15" x14ac:dyDescent="0.2">
      <c r="A13" s="103" t="s">
        <v>14</v>
      </c>
      <c r="B13" s="104" t="s">
        <v>15</v>
      </c>
      <c r="C13" s="105" t="s">
        <v>16</v>
      </c>
      <c r="D13" s="239">
        <v>3615</v>
      </c>
      <c r="E13" s="150" t="s">
        <v>151</v>
      </c>
      <c r="F13" s="248" t="e">
        <f>#REF!+#REF!+#REF!+#REF!+#REF!+#REF!+#REF!+#REF!+#REF!+#REF!+#REF!+#REF!+#REF!+#REF!+#REF!+#REF!+#REF!+#REF!+#REF!+#REF!+#REF!+#REF!+#REF!+#REF!</f>
        <v>#REF!</v>
      </c>
      <c r="G13" s="291" t="e">
        <f>D13-F13</f>
        <v>#REF!</v>
      </c>
      <c r="I13" s="264" t="e">
        <f>F13/D13</f>
        <v>#REF!</v>
      </c>
    </row>
    <row r="14" spans="1:14" s="91" customFormat="1" ht="15" x14ac:dyDescent="0.2">
      <c r="A14" s="107"/>
      <c r="B14" s="104" t="s">
        <v>17</v>
      </c>
      <c r="C14" s="105" t="s">
        <v>18</v>
      </c>
      <c r="D14" s="239">
        <v>387</v>
      </c>
      <c r="E14" s="150" t="s">
        <v>151</v>
      </c>
      <c r="F14" s="249"/>
      <c r="G14" s="291">
        <f>D14-F14</f>
        <v>387</v>
      </c>
      <c r="I14" s="264">
        <f t="shared" ref="I14:I48" si="1">F14/D14</f>
        <v>0</v>
      </c>
    </row>
    <row r="15" spans="1:14" s="81" customFormat="1" ht="15" x14ac:dyDescent="0.2">
      <c r="A15" s="108"/>
      <c r="B15" s="104" t="s">
        <v>19</v>
      </c>
      <c r="C15" s="90" t="s">
        <v>20</v>
      </c>
      <c r="D15" s="112">
        <v>1549</v>
      </c>
      <c r="E15" s="150" t="s">
        <v>151</v>
      </c>
      <c r="F15" s="250" t="e">
        <f>#REF!+#REF!+#REF!+#REF!+#REF!+#REF!+#REF!+#REF!+#REF!+#REF!+#REF!+#REF!+#REF!+#REF!+#REF!+#REF!+#REF!+#REF!+#REF!+#REF!+#REF!+#REF!+#REF!+#REF!</f>
        <v>#REF!</v>
      </c>
      <c r="G15" s="291" t="e">
        <f>D15-F15</f>
        <v>#REF!</v>
      </c>
      <c r="I15" s="264" t="e">
        <f t="shared" si="1"/>
        <v>#REF!</v>
      </c>
    </row>
    <row r="16" spans="1:14" s="81" customFormat="1" ht="48" customHeight="1" x14ac:dyDescent="0.2">
      <c r="A16" s="108"/>
      <c r="B16" s="104" t="s">
        <v>21</v>
      </c>
      <c r="C16" s="105" t="s">
        <v>22</v>
      </c>
      <c r="D16" s="239">
        <v>450</v>
      </c>
      <c r="E16" s="150" t="s">
        <v>151</v>
      </c>
      <c r="F16" s="245" t="e">
        <f>#REF!+#REF!+#REF!+#REF!+#REF!+#REF!+#REF!+#REF!+#REF!+#REF!+#REF!+#REF!+#REF!+#REF!+#REF!+#REF!+#REF!</f>
        <v>#REF!</v>
      </c>
      <c r="G16" s="291" t="e">
        <f>D16-F16</f>
        <v>#REF!</v>
      </c>
      <c r="H16" s="258" t="s">
        <v>203</v>
      </c>
      <c r="I16" s="264" t="e">
        <f t="shared" si="1"/>
        <v>#REF!</v>
      </c>
    </row>
    <row r="17" spans="1:9" s="81" customFormat="1" ht="15" customHeight="1" x14ac:dyDescent="0.2">
      <c r="A17" s="108"/>
      <c r="B17" s="104" t="s">
        <v>23</v>
      </c>
      <c r="C17" s="105" t="s">
        <v>135</v>
      </c>
      <c r="D17" s="239">
        <v>35</v>
      </c>
      <c r="E17" s="150"/>
      <c r="F17" s="245" t="e">
        <f>+#REF!</f>
        <v>#REF!</v>
      </c>
      <c r="G17" s="291"/>
      <c r="I17" s="264" t="e">
        <f t="shared" si="1"/>
        <v>#REF!</v>
      </c>
    </row>
    <row r="18" spans="1:9" s="81" customFormat="1" ht="15" customHeight="1" x14ac:dyDescent="0.2">
      <c r="A18" s="108"/>
      <c r="B18" s="104" t="s">
        <v>25</v>
      </c>
      <c r="C18" s="105" t="s">
        <v>24</v>
      </c>
      <c r="D18" s="239">
        <v>520</v>
      </c>
      <c r="E18" s="150" t="s">
        <v>151</v>
      </c>
      <c r="F18" s="245" t="e">
        <f>#REF!</f>
        <v>#REF!</v>
      </c>
      <c r="G18" s="291" t="e">
        <f t="shared" ref="G18:G32" si="2">D18-F18</f>
        <v>#REF!</v>
      </c>
      <c r="I18" s="264" t="e">
        <f t="shared" si="1"/>
        <v>#REF!</v>
      </c>
    </row>
    <row r="19" spans="1:9" s="81" customFormat="1" ht="15" customHeight="1" x14ac:dyDescent="0.2">
      <c r="A19" s="108"/>
      <c r="B19" s="104" t="s">
        <v>27</v>
      </c>
      <c r="C19" s="105" t="s">
        <v>26</v>
      </c>
      <c r="D19" s="239">
        <v>550</v>
      </c>
      <c r="E19" s="150" t="s">
        <v>151</v>
      </c>
      <c r="F19" s="245" t="e">
        <f>#REF!+#REF!</f>
        <v>#REF!</v>
      </c>
      <c r="G19" s="291" t="e">
        <f t="shared" si="2"/>
        <v>#REF!</v>
      </c>
      <c r="I19" s="264" t="e">
        <f t="shared" si="1"/>
        <v>#REF!</v>
      </c>
    </row>
    <row r="20" spans="1:9" s="81" customFormat="1" ht="15" customHeight="1" x14ac:dyDescent="0.2">
      <c r="A20" s="108"/>
      <c r="B20" s="104" t="s">
        <v>29</v>
      </c>
      <c r="C20" s="105" t="s">
        <v>28</v>
      </c>
      <c r="D20" s="239">
        <v>100</v>
      </c>
      <c r="E20" s="150" t="s">
        <v>151</v>
      </c>
      <c r="F20" s="245"/>
      <c r="G20" s="291">
        <f t="shared" si="2"/>
        <v>100</v>
      </c>
      <c r="I20" s="264">
        <f t="shared" si="1"/>
        <v>0</v>
      </c>
    </row>
    <row r="21" spans="1:9" s="81" customFormat="1" ht="15" customHeight="1" x14ac:dyDescent="0.2">
      <c r="A21" s="103"/>
      <c r="B21" s="104" t="s">
        <v>196</v>
      </c>
      <c r="C21" s="105" t="s">
        <v>30</v>
      </c>
      <c r="D21" s="239">
        <v>450</v>
      </c>
      <c r="E21" s="150" t="s">
        <v>151</v>
      </c>
      <c r="F21" s="245" t="e">
        <f>+#REF!+#REF!+#REF!+#REF!</f>
        <v>#REF!</v>
      </c>
      <c r="G21" s="291" t="e">
        <f t="shared" si="2"/>
        <v>#REF!</v>
      </c>
      <c r="I21" s="264" t="e">
        <f t="shared" si="1"/>
        <v>#REF!</v>
      </c>
    </row>
    <row r="22" spans="1:9" s="81" customFormat="1" ht="15" customHeight="1" x14ac:dyDescent="0.2">
      <c r="A22" s="103" t="s">
        <v>49</v>
      </c>
      <c r="B22" s="104" t="s">
        <v>50</v>
      </c>
      <c r="C22" s="105" t="s">
        <v>51</v>
      </c>
      <c r="D22" s="239">
        <v>325</v>
      </c>
      <c r="E22" s="150" t="s">
        <v>151</v>
      </c>
      <c r="F22" s="246" t="e">
        <f>#REF!</f>
        <v>#REF!</v>
      </c>
      <c r="G22" s="291" t="e">
        <f t="shared" si="2"/>
        <v>#REF!</v>
      </c>
      <c r="I22" s="264" t="e">
        <f t="shared" si="1"/>
        <v>#REF!</v>
      </c>
    </row>
    <row r="23" spans="1:9" s="81" customFormat="1" ht="15" customHeight="1" x14ac:dyDescent="0.2">
      <c r="A23" s="108"/>
      <c r="B23" s="104" t="s">
        <v>52</v>
      </c>
      <c r="C23" s="105" t="s">
        <v>53</v>
      </c>
      <c r="D23" s="239">
        <v>140</v>
      </c>
      <c r="E23" s="150" t="s">
        <v>151</v>
      </c>
      <c r="F23" s="246" t="e">
        <f>+#REF!+#REF!+#REF!</f>
        <v>#REF!</v>
      </c>
      <c r="G23" s="291" t="e">
        <f t="shared" si="2"/>
        <v>#REF!</v>
      </c>
      <c r="I23" s="264" t="e">
        <f t="shared" si="1"/>
        <v>#REF!</v>
      </c>
    </row>
    <row r="24" spans="1:9" s="81" customFormat="1" ht="15" customHeight="1" x14ac:dyDescent="0.2">
      <c r="A24" s="115"/>
      <c r="B24" s="88" t="s">
        <v>54</v>
      </c>
      <c r="C24" s="105" t="s">
        <v>55</v>
      </c>
      <c r="D24" s="239">
        <v>200</v>
      </c>
      <c r="E24" s="150" t="s">
        <v>151</v>
      </c>
      <c r="F24" s="249"/>
      <c r="G24" s="291">
        <f t="shared" si="2"/>
        <v>200</v>
      </c>
      <c r="H24" s="116"/>
      <c r="I24" s="264">
        <f t="shared" si="1"/>
        <v>0</v>
      </c>
    </row>
    <row r="25" spans="1:9" s="81" customFormat="1" ht="15" customHeight="1" x14ac:dyDescent="0.2">
      <c r="A25" s="115"/>
      <c r="B25" s="88" t="s">
        <v>56</v>
      </c>
      <c r="C25" s="105" t="s">
        <v>57</v>
      </c>
      <c r="D25" s="239">
        <v>0</v>
      </c>
      <c r="E25" s="150" t="s">
        <v>151</v>
      </c>
      <c r="F25" s="249"/>
      <c r="G25" s="291">
        <f t="shared" si="2"/>
        <v>0</v>
      </c>
      <c r="H25" s="116"/>
      <c r="I25" s="264" t="e">
        <f t="shared" si="1"/>
        <v>#DIV/0!</v>
      </c>
    </row>
    <row r="26" spans="1:9" s="91" customFormat="1" ht="15" x14ac:dyDescent="0.2">
      <c r="A26" s="113" t="s">
        <v>58</v>
      </c>
      <c r="B26" s="88" t="s">
        <v>59</v>
      </c>
      <c r="C26" s="105" t="s">
        <v>191</v>
      </c>
      <c r="D26" s="239"/>
      <c r="E26" s="150" t="s">
        <v>151</v>
      </c>
      <c r="F26" s="276"/>
      <c r="G26" s="291">
        <f t="shared" si="2"/>
        <v>0</v>
      </c>
      <c r="H26" s="116"/>
      <c r="I26" s="264" t="e">
        <f t="shared" si="1"/>
        <v>#DIV/0!</v>
      </c>
    </row>
    <row r="27" spans="1:9" s="91" customFormat="1" ht="15" customHeight="1" x14ac:dyDescent="0.2">
      <c r="A27" s="115"/>
      <c r="B27" s="88" t="s">
        <v>60</v>
      </c>
      <c r="C27" s="105" t="s">
        <v>191</v>
      </c>
      <c r="D27" s="239"/>
      <c r="E27" s="150" t="s">
        <v>151</v>
      </c>
      <c r="F27" s="249"/>
      <c r="G27" s="291">
        <f t="shared" si="2"/>
        <v>0</v>
      </c>
      <c r="H27" s="116"/>
      <c r="I27" s="264" t="e">
        <f t="shared" si="1"/>
        <v>#DIV/0!</v>
      </c>
    </row>
    <row r="28" spans="1:9" s="91" customFormat="1" ht="15" customHeight="1" x14ac:dyDescent="0.2">
      <c r="A28" s="113" t="s">
        <v>40</v>
      </c>
      <c r="B28" s="114" t="s">
        <v>41</v>
      </c>
      <c r="C28" s="175" t="s">
        <v>136</v>
      </c>
      <c r="D28" s="112">
        <v>650</v>
      </c>
      <c r="E28" s="150" t="s">
        <v>151</v>
      </c>
      <c r="F28" s="245" t="e">
        <f>+#REF!+#REF!</f>
        <v>#REF!</v>
      </c>
      <c r="G28" s="291" t="e">
        <f t="shared" si="2"/>
        <v>#REF!</v>
      </c>
      <c r="I28" s="264" t="e">
        <f t="shared" si="1"/>
        <v>#REF!</v>
      </c>
    </row>
    <row r="29" spans="1:9" s="81" customFormat="1" ht="15" customHeight="1" x14ac:dyDescent="0.2">
      <c r="A29" s="107"/>
      <c r="B29" s="114" t="s">
        <v>42</v>
      </c>
      <c r="C29" s="90" t="s">
        <v>43</v>
      </c>
      <c r="D29" s="112">
        <v>250</v>
      </c>
      <c r="E29" s="150" t="s">
        <v>151</v>
      </c>
      <c r="F29" s="246"/>
      <c r="G29" s="291">
        <f t="shared" si="2"/>
        <v>250</v>
      </c>
      <c r="H29" s="91"/>
      <c r="I29" s="264">
        <f t="shared" si="1"/>
        <v>0</v>
      </c>
    </row>
    <row r="30" spans="1:9" s="81" customFormat="1" ht="31" customHeight="1" x14ac:dyDescent="0.2">
      <c r="A30" s="118"/>
      <c r="B30" s="88" t="s">
        <v>134</v>
      </c>
      <c r="C30" s="105" t="s">
        <v>218</v>
      </c>
      <c r="D30" s="239">
        <v>0</v>
      </c>
      <c r="E30" s="150" t="s">
        <v>151</v>
      </c>
      <c r="F30" s="240" t="e">
        <f>#REF!+#REF!+#REF!+#REF!+#REF!+#REF!+#REF!+#REF!+#REF!</f>
        <v>#REF!</v>
      </c>
      <c r="G30" s="291" t="e">
        <f t="shared" si="2"/>
        <v>#REF!</v>
      </c>
      <c r="I30" s="264" t="e">
        <f t="shared" si="1"/>
        <v>#REF!</v>
      </c>
    </row>
    <row r="31" spans="1:9" s="81" customFormat="1" ht="15" customHeight="1" x14ac:dyDescent="0.2">
      <c r="A31" s="118"/>
      <c r="B31" s="88" t="s">
        <v>183</v>
      </c>
      <c r="C31" s="105" t="s">
        <v>190</v>
      </c>
      <c r="D31" s="106">
        <v>0</v>
      </c>
      <c r="E31" s="160"/>
      <c r="F31" s="250" t="e">
        <f>#REF!</f>
        <v>#REF!</v>
      </c>
      <c r="G31" s="291" t="e">
        <f t="shared" si="2"/>
        <v>#REF!</v>
      </c>
      <c r="I31" s="264" t="e">
        <f t="shared" si="1"/>
        <v>#REF!</v>
      </c>
    </row>
    <row r="32" spans="1:9" s="81" customFormat="1" ht="15" customHeight="1" x14ac:dyDescent="0.2">
      <c r="A32" s="118"/>
      <c r="B32" s="88" t="s">
        <v>189</v>
      </c>
      <c r="C32" s="105" t="s">
        <v>197</v>
      </c>
      <c r="D32" s="106">
        <v>0</v>
      </c>
      <c r="E32" s="160"/>
      <c r="F32" s="250" t="e">
        <f>#REF!+#REF!+#REF!+#REF!+#REF!</f>
        <v>#REF!</v>
      </c>
      <c r="G32" s="291" t="e">
        <f t="shared" si="2"/>
        <v>#REF!</v>
      </c>
      <c r="I32" s="264" t="e">
        <f t="shared" si="1"/>
        <v>#REF!</v>
      </c>
    </row>
    <row r="33" spans="1:9" s="116" customFormat="1" ht="15" customHeight="1" x14ac:dyDescent="0.2">
      <c r="A33" s="118"/>
      <c r="B33" s="88" t="s">
        <v>193</v>
      </c>
      <c r="C33" s="105" t="s">
        <v>195</v>
      </c>
      <c r="D33" s="106">
        <v>0</v>
      </c>
      <c r="E33" s="160"/>
      <c r="F33" s="250"/>
      <c r="G33" s="291"/>
      <c r="H33" s="81"/>
      <c r="I33" s="264" t="e">
        <f t="shared" si="1"/>
        <v>#DIV/0!</v>
      </c>
    </row>
    <row r="34" spans="1:9" s="116" customFormat="1" ht="15" customHeight="1" x14ac:dyDescent="0.2">
      <c r="A34" s="103" t="s">
        <v>61</v>
      </c>
      <c r="B34" s="88" t="s">
        <v>62</v>
      </c>
      <c r="C34" s="105" t="s">
        <v>175</v>
      </c>
      <c r="D34" s="239">
        <v>6000</v>
      </c>
      <c r="E34" s="150" t="s">
        <v>151</v>
      </c>
      <c r="F34" s="249" t="e">
        <f>#REF!+#REF!+#REF!+#REF!+#REF!+#REF!+#REF!+#REF!</f>
        <v>#REF!</v>
      </c>
      <c r="G34" s="291" t="e">
        <f t="shared" ref="G34:G51" si="3">D34-F34</f>
        <v>#REF!</v>
      </c>
      <c r="H34" s="81"/>
      <c r="I34" s="264" t="e">
        <f t="shared" si="1"/>
        <v>#REF!</v>
      </c>
    </row>
    <row r="35" spans="1:9" s="116" customFormat="1" ht="17" customHeight="1" x14ac:dyDescent="0.2">
      <c r="A35" s="107" t="s">
        <v>181</v>
      </c>
      <c r="B35" s="88" t="s">
        <v>63</v>
      </c>
      <c r="C35" s="105" t="s">
        <v>198</v>
      </c>
      <c r="D35" s="239">
        <v>0</v>
      </c>
      <c r="E35" s="150" t="s">
        <v>151</v>
      </c>
      <c r="F35" s="275"/>
      <c r="G35" s="291">
        <f t="shared" si="3"/>
        <v>0</v>
      </c>
      <c r="H35" s="91"/>
      <c r="I35" s="264" t="e">
        <f>F37/D35</f>
        <v>#REF!</v>
      </c>
    </row>
    <row r="36" spans="1:9" s="116" customFormat="1" ht="15" customHeight="1" x14ac:dyDescent="0.2">
      <c r="A36" s="117" t="s">
        <v>182</v>
      </c>
      <c r="B36" s="88" t="s">
        <v>64</v>
      </c>
      <c r="C36" s="105" t="s">
        <v>65</v>
      </c>
      <c r="D36" s="239">
        <v>205</v>
      </c>
      <c r="E36" s="150" t="s">
        <v>151</v>
      </c>
      <c r="F36" s="245" t="e">
        <f>+#REF!</f>
        <v>#REF!</v>
      </c>
      <c r="G36" s="291" t="e">
        <f t="shared" si="3"/>
        <v>#REF!</v>
      </c>
      <c r="H36" s="81"/>
      <c r="I36" s="264"/>
    </row>
    <row r="37" spans="1:9" s="81" customFormat="1" ht="15" customHeight="1" x14ac:dyDescent="0.2">
      <c r="A37" s="108"/>
      <c r="B37" s="88" t="s">
        <v>66</v>
      </c>
      <c r="C37" s="105" t="s">
        <v>67</v>
      </c>
      <c r="D37" s="239">
        <v>300</v>
      </c>
      <c r="E37" s="150" t="s">
        <v>151</v>
      </c>
      <c r="F37" s="245" t="e">
        <f>#REF!</f>
        <v>#REF!</v>
      </c>
      <c r="G37" s="291" t="e">
        <f t="shared" si="3"/>
        <v>#REF!</v>
      </c>
      <c r="I37" s="264"/>
    </row>
    <row r="38" spans="1:9" s="91" customFormat="1" ht="15" customHeight="1" x14ac:dyDescent="0.2">
      <c r="A38" s="108"/>
      <c r="B38" s="88" t="s">
        <v>68</v>
      </c>
      <c r="C38" s="105" t="s">
        <v>152</v>
      </c>
      <c r="D38" s="239">
        <v>1000</v>
      </c>
      <c r="E38" s="150"/>
      <c r="F38" s="245"/>
      <c r="G38" s="291">
        <f t="shared" si="3"/>
        <v>1000</v>
      </c>
      <c r="H38" s="81"/>
      <c r="I38" s="264"/>
    </row>
    <row r="39" spans="1:9" s="81" customFormat="1" ht="15" customHeight="1" x14ac:dyDescent="0.2">
      <c r="A39" s="108"/>
      <c r="B39" s="88" t="s">
        <v>69</v>
      </c>
      <c r="C39" s="105" t="s">
        <v>170</v>
      </c>
      <c r="D39" s="239">
        <v>1000</v>
      </c>
      <c r="E39" s="150" t="s">
        <v>151</v>
      </c>
      <c r="F39" s="245" t="e">
        <f>#REF!+#REF!</f>
        <v>#REF!</v>
      </c>
      <c r="G39" s="291" t="e">
        <f t="shared" si="3"/>
        <v>#REF!</v>
      </c>
      <c r="I39" s="264" t="e">
        <f t="shared" si="1"/>
        <v>#REF!</v>
      </c>
    </row>
    <row r="40" spans="1:9" s="81" customFormat="1" ht="15" customHeight="1" x14ac:dyDescent="0.2">
      <c r="A40" s="108"/>
      <c r="B40" s="88" t="s">
        <v>71</v>
      </c>
      <c r="C40" s="105" t="s">
        <v>70</v>
      </c>
      <c r="D40" s="239">
        <v>200</v>
      </c>
      <c r="E40" s="150" t="s">
        <v>151</v>
      </c>
      <c r="F40" s="250"/>
      <c r="G40" s="291">
        <f t="shared" si="3"/>
        <v>200</v>
      </c>
      <c r="I40" s="264">
        <f t="shared" si="1"/>
        <v>0</v>
      </c>
    </row>
    <row r="41" spans="1:9" s="81" customFormat="1" ht="15" customHeight="1" x14ac:dyDescent="0.2">
      <c r="A41" s="107"/>
      <c r="B41" s="88" t="s">
        <v>73</v>
      </c>
      <c r="C41" s="105" t="s">
        <v>72</v>
      </c>
      <c r="D41" s="239">
        <v>325</v>
      </c>
      <c r="E41" s="150" t="s">
        <v>151</v>
      </c>
      <c r="F41" s="246" t="e">
        <f>#REF!</f>
        <v>#REF!</v>
      </c>
      <c r="G41" s="291" t="e">
        <f t="shared" si="3"/>
        <v>#REF!</v>
      </c>
      <c r="H41" s="91"/>
      <c r="I41" s="264" t="e">
        <f t="shared" si="1"/>
        <v>#REF!</v>
      </c>
    </row>
    <row r="42" spans="1:9" s="81" customFormat="1" ht="30" x14ac:dyDescent="0.2">
      <c r="A42" s="118"/>
      <c r="B42" s="88" t="s">
        <v>74</v>
      </c>
      <c r="C42" s="105" t="s">
        <v>199</v>
      </c>
      <c r="D42" s="239">
        <v>275</v>
      </c>
      <c r="E42" s="150" t="s">
        <v>151</v>
      </c>
      <c r="F42" s="240" t="e">
        <f>#REF!+#REF!+#REF!+#REF!</f>
        <v>#REF!</v>
      </c>
      <c r="G42" s="291" t="e">
        <f t="shared" si="3"/>
        <v>#REF!</v>
      </c>
      <c r="I42" s="264" t="e">
        <f t="shared" si="1"/>
        <v>#REF!</v>
      </c>
    </row>
    <row r="43" spans="1:9" s="81" customFormat="1" ht="15" customHeight="1" x14ac:dyDescent="0.2">
      <c r="A43" s="118"/>
      <c r="B43" s="88" t="s">
        <v>184</v>
      </c>
      <c r="C43" s="105" t="s">
        <v>186</v>
      </c>
      <c r="D43" s="239">
        <v>0</v>
      </c>
      <c r="E43" s="150" t="s">
        <v>151</v>
      </c>
      <c r="F43" s="102" t="e">
        <f>#REF!+#REF!</f>
        <v>#REF!</v>
      </c>
      <c r="G43" s="291" t="e">
        <f t="shared" si="3"/>
        <v>#REF!</v>
      </c>
      <c r="H43" s="258" t="s">
        <v>187</v>
      </c>
      <c r="I43" s="264" t="e">
        <f t="shared" si="1"/>
        <v>#REF!</v>
      </c>
    </row>
    <row r="44" spans="1:9" s="91" customFormat="1" ht="15" x14ac:dyDescent="0.2">
      <c r="A44" s="118"/>
      <c r="B44" s="88" t="s">
        <v>185</v>
      </c>
      <c r="C44" s="105" t="s">
        <v>200</v>
      </c>
      <c r="D44" s="239">
        <v>0</v>
      </c>
      <c r="E44" s="150"/>
      <c r="F44" s="240" t="e">
        <f>+#REF!+#REF!+#REF!</f>
        <v>#REF!</v>
      </c>
      <c r="G44" s="291" t="e">
        <f t="shared" si="3"/>
        <v>#REF!</v>
      </c>
      <c r="H44" s="258" t="s">
        <v>188</v>
      </c>
      <c r="I44" s="264" t="e">
        <f t="shared" si="1"/>
        <v>#REF!</v>
      </c>
    </row>
    <row r="45" spans="1:9" s="81" customFormat="1" ht="33" customHeight="1" x14ac:dyDescent="0.2">
      <c r="A45" s="109" t="s">
        <v>38</v>
      </c>
      <c r="B45" s="110" t="s">
        <v>39</v>
      </c>
      <c r="C45" s="111" t="s">
        <v>38</v>
      </c>
      <c r="D45" s="112">
        <v>0</v>
      </c>
      <c r="E45" s="150" t="s">
        <v>151</v>
      </c>
      <c r="F45" s="249"/>
      <c r="G45" s="291">
        <f t="shared" si="3"/>
        <v>0</v>
      </c>
      <c r="H45" s="91"/>
      <c r="I45" s="264" t="e">
        <f t="shared" si="1"/>
        <v>#DIV/0!</v>
      </c>
    </row>
    <row r="46" spans="1:9" s="81" customFormat="1" ht="30" customHeight="1" x14ac:dyDescent="0.2">
      <c r="A46" s="103" t="s">
        <v>44</v>
      </c>
      <c r="B46" s="104" t="s">
        <v>45</v>
      </c>
      <c r="C46" s="105" t="s">
        <v>46</v>
      </c>
      <c r="D46" s="239">
        <v>658</v>
      </c>
      <c r="E46" s="150" t="s">
        <v>151</v>
      </c>
      <c r="F46" s="275" t="e">
        <f>#REF!</f>
        <v>#REF!</v>
      </c>
      <c r="G46" s="291" t="e">
        <f t="shared" si="3"/>
        <v>#REF!</v>
      </c>
      <c r="I46" s="264" t="e">
        <f>F46/D46</f>
        <v>#REF!</v>
      </c>
    </row>
    <row r="47" spans="1:9" s="81" customFormat="1" ht="29" customHeight="1" x14ac:dyDescent="0.2">
      <c r="A47" s="108"/>
      <c r="B47" s="104" t="s">
        <v>47</v>
      </c>
      <c r="C47" s="105" t="s">
        <v>48</v>
      </c>
      <c r="D47" s="239">
        <v>510</v>
      </c>
      <c r="E47" s="150"/>
      <c r="F47" s="246"/>
      <c r="G47" s="291">
        <f t="shared" si="3"/>
        <v>510</v>
      </c>
      <c r="I47" s="264">
        <f>F47/D47</f>
        <v>0</v>
      </c>
    </row>
    <row r="48" spans="1:9" s="81" customFormat="1" ht="30" customHeight="1" x14ac:dyDescent="0.2">
      <c r="A48" s="103" t="s">
        <v>31</v>
      </c>
      <c r="B48" s="104" t="s">
        <v>32</v>
      </c>
      <c r="C48" s="105" t="s">
        <v>91</v>
      </c>
      <c r="D48" s="125">
        <v>277.72000000000003</v>
      </c>
      <c r="E48" s="150" t="s">
        <v>151</v>
      </c>
      <c r="F48" s="240" t="e">
        <f>#REF!</f>
        <v>#REF!</v>
      </c>
      <c r="G48" s="291" t="e">
        <f t="shared" si="3"/>
        <v>#REF!</v>
      </c>
      <c r="I48" s="264" t="e">
        <f t="shared" si="1"/>
        <v>#REF!</v>
      </c>
    </row>
    <row r="49" spans="1:9" s="81" customFormat="1" ht="15" customHeight="1" x14ac:dyDescent="0.2">
      <c r="A49" s="108"/>
      <c r="B49" s="104" t="s">
        <v>33</v>
      </c>
      <c r="C49" s="105" t="s">
        <v>34</v>
      </c>
      <c r="D49" s="125">
        <v>21.200000000000003</v>
      </c>
      <c r="E49" s="150" t="s">
        <v>151</v>
      </c>
      <c r="F49" s="250"/>
      <c r="G49" s="291">
        <f t="shared" si="3"/>
        <v>21.200000000000003</v>
      </c>
      <c r="I49" s="264"/>
    </row>
    <row r="50" spans="1:9" s="81" customFormat="1" ht="15" customHeight="1" x14ac:dyDescent="0.2">
      <c r="A50" s="108"/>
      <c r="B50" s="104" t="s">
        <v>35</v>
      </c>
      <c r="C50" s="105" t="s">
        <v>36</v>
      </c>
      <c r="D50" s="125">
        <v>121.9</v>
      </c>
      <c r="E50" s="150" t="s">
        <v>151</v>
      </c>
      <c r="F50" s="240" t="e">
        <f>#REF!</f>
        <v>#REF!</v>
      </c>
      <c r="G50" s="291" t="e">
        <f t="shared" si="3"/>
        <v>#REF!</v>
      </c>
      <c r="I50" s="264" t="s">
        <v>177</v>
      </c>
    </row>
    <row r="51" spans="1:9" s="81" customFormat="1" ht="15" customHeight="1" x14ac:dyDescent="0.2">
      <c r="A51" s="108"/>
      <c r="B51" s="104" t="s">
        <v>37</v>
      </c>
      <c r="C51" s="105" t="s">
        <v>169</v>
      </c>
      <c r="D51" s="125">
        <v>500</v>
      </c>
      <c r="E51" s="150" t="s">
        <v>151</v>
      </c>
      <c r="F51" s="250" t="e">
        <f>#REF!</f>
        <v>#REF!</v>
      </c>
      <c r="G51" s="291" t="e">
        <f t="shared" si="3"/>
        <v>#REF!</v>
      </c>
      <c r="I51" s="264"/>
    </row>
    <row r="52" spans="1:9" s="81" customFormat="1" ht="15" customHeight="1" x14ac:dyDescent="0.2">
      <c r="A52" s="118"/>
      <c r="B52" s="88"/>
      <c r="C52" s="105"/>
      <c r="D52" s="106"/>
      <c r="E52" s="160"/>
      <c r="F52" s="250"/>
      <c r="G52" s="291"/>
      <c r="I52" s="264" t="s">
        <v>176</v>
      </c>
    </row>
    <row r="53" spans="1:9" s="122" customFormat="1" ht="15" customHeight="1" x14ac:dyDescent="0.2">
      <c r="A53" s="119"/>
      <c r="B53" s="120"/>
      <c r="C53" s="120" t="s">
        <v>12</v>
      </c>
      <c r="D53" s="179">
        <f>SUM(D13:D51)</f>
        <v>20614.820000000003</v>
      </c>
      <c r="E53" s="160"/>
      <c r="F53" s="251" t="e">
        <f>SUM(F13:F52)</f>
        <v>#REF!</v>
      </c>
      <c r="G53" s="292" t="e">
        <f t="shared" ref="G53" si="4">D53-F53</f>
        <v>#REF!</v>
      </c>
      <c r="I53" s="264" t="e">
        <f t="shared" ref="I53" si="5">F53/D53</f>
        <v>#REF!</v>
      </c>
    </row>
    <row r="54" spans="1:9" s="81" customFormat="1" ht="15" customHeight="1" x14ac:dyDescent="0.2">
      <c r="A54" s="123"/>
      <c r="B54" s="124"/>
      <c r="C54" s="124"/>
      <c r="D54" s="125"/>
      <c r="E54" s="160"/>
      <c r="F54" s="245"/>
      <c r="G54" s="288"/>
      <c r="I54" s="265"/>
    </row>
    <row r="55" spans="1:9" s="129" customFormat="1" ht="18" x14ac:dyDescent="0.2">
      <c r="A55" s="126" t="s">
        <v>75</v>
      </c>
      <c r="B55" s="127"/>
      <c r="C55" s="278"/>
      <c r="D55" s="128"/>
      <c r="E55" s="160"/>
      <c r="F55" s="252"/>
      <c r="G55" s="293"/>
      <c r="I55" s="265"/>
    </row>
    <row r="56" spans="1:9" s="81" customFormat="1" ht="15" customHeight="1" x14ac:dyDescent="0.2">
      <c r="A56" s="130" t="s">
        <v>76</v>
      </c>
      <c r="B56" s="105" t="s">
        <v>77</v>
      </c>
      <c r="C56" s="105" t="s">
        <v>78</v>
      </c>
      <c r="D56" s="238">
        <v>2000</v>
      </c>
      <c r="E56" s="160"/>
      <c r="F56" s="250"/>
      <c r="G56" s="291">
        <f t="shared" ref="G56:G59" si="6">D56-F56</f>
        <v>2000</v>
      </c>
      <c r="I56" s="265">
        <f t="shared" ref="I56:I59" si="7">D56/D$5</f>
        <v>8.6956521739130432E-2</v>
      </c>
    </row>
    <row r="57" spans="1:9" s="81" customFormat="1" ht="15" customHeight="1" x14ac:dyDescent="0.2">
      <c r="A57" s="118"/>
      <c r="B57" s="105" t="s">
        <v>79</v>
      </c>
      <c r="C57" s="105" t="s">
        <v>201</v>
      </c>
      <c r="D57" s="239">
        <v>0</v>
      </c>
      <c r="E57" s="160"/>
      <c r="F57" s="250" t="e">
        <f>#REF!</f>
        <v>#REF!</v>
      </c>
      <c r="G57" s="291" t="e">
        <f t="shared" si="6"/>
        <v>#REF!</v>
      </c>
      <c r="I57" s="265">
        <f t="shared" si="7"/>
        <v>0</v>
      </c>
    </row>
    <row r="58" spans="1:9" s="81" customFormat="1" ht="15" customHeight="1" x14ac:dyDescent="0.2">
      <c r="A58" s="118"/>
      <c r="B58" s="105" t="s">
        <v>80</v>
      </c>
      <c r="C58" s="105" t="s">
        <v>171</v>
      </c>
      <c r="D58" s="239">
        <v>800</v>
      </c>
      <c r="E58" s="160"/>
      <c r="F58" s="250"/>
      <c r="G58" s="291">
        <f t="shared" si="6"/>
        <v>800</v>
      </c>
      <c r="I58" s="265">
        <f t="shared" si="7"/>
        <v>3.4782608695652174E-2</v>
      </c>
    </row>
    <row r="59" spans="1:9" s="122" customFormat="1" ht="15" customHeight="1" x14ac:dyDescent="0.2">
      <c r="A59" s="131"/>
      <c r="B59" s="132"/>
      <c r="C59" s="120" t="s">
        <v>12</v>
      </c>
      <c r="D59" s="121">
        <f>SUM(D56:D58)</f>
        <v>2800</v>
      </c>
      <c r="E59" s="160"/>
      <c r="F59" s="251" t="e">
        <f>SUM(F56:F58)</f>
        <v>#REF!</v>
      </c>
      <c r="G59" s="294" t="e">
        <f t="shared" si="6"/>
        <v>#REF!</v>
      </c>
      <c r="I59" s="265">
        <f t="shared" si="7"/>
        <v>0.12173913043478261</v>
      </c>
    </row>
    <row r="60" spans="1:9" s="81" customFormat="1" ht="15" customHeight="1" x14ac:dyDescent="0.2">
      <c r="A60" s="133"/>
      <c r="B60" s="134"/>
      <c r="C60" s="124"/>
      <c r="D60" s="102"/>
      <c r="E60" s="150"/>
      <c r="F60" s="245"/>
      <c r="G60" s="288"/>
      <c r="I60" s="259"/>
    </row>
    <row r="61" spans="1:9" s="81" customFormat="1" ht="15" customHeight="1" x14ac:dyDescent="0.2">
      <c r="A61" s="135" t="s">
        <v>81</v>
      </c>
      <c r="B61" s="134"/>
      <c r="C61" s="124"/>
      <c r="D61" s="136">
        <f>D5*0.1</f>
        <v>2300</v>
      </c>
      <c r="E61" s="150"/>
      <c r="F61" s="245"/>
      <c r="G61" s="288"/>
      <c r="I61" s="259"/>
    </row>
    <row r="62" spans="1:9" s="81" customFormat="1" ht="15" customHeight="1" x14ac:dyDescent="0.2">
      <c r="A62" s="137"/>
      <c r="B62" s="134"/>
      <c r="C62" s="124"/>
      <c r="D62" s="102"/>
      <c r="E62" s="150"/>
      <c r="F62" s="245"/>
      <c r="G62" s="288"/>
      <c r="I62" s="259"/>
    </row>
    <row r="63" spans="1:9" s="81" customFormat="1" ht="15" customHeight="1" x14ac:dyDescent="0.2">
      <c r="A63" s="138" t="s">
        <v>82</v>
      </c>
      <c r="B63" s="139"/>
      <c r="C63" s="279"/>
      <c r="D63" s="140">
        <f>D10</f>
        <v>25850</v>
      </c>
      <c r="E63" s="150"/>
      <c r="F63" s="245"/>
      <c r="G63" s="288"/>
      <c r="I63" s="259"/>
    </row>
    <row r="64" spans="1:9" s="81" customFormat="1" ht="34" x14ac:dyDescent="0.2">
      <c r="A64" s="141" t="s">
        <v>83</v>
      </c>
      <c r="B64" s="139"/>
      <c r="C64" s="279"/>
      <c r="D64" s="142">
        <f>D53+D59+D61</f>
        <v>25714.820000000003</v>
      </c>
      <c r="E64" s="243">
        <f t="shared" ref="E64:F64" si="8">E53+E59+E61</f>
        <v>0</v>
      </c>
      <c r="F64" s="142" t="e">
        <f t="shared" si="8"/>
        <v>#REF!</v>
      </c>
      <c r="G64" s="295" t="e">
        <f t="shared" ref="G64" si="9">D64-F64</f>
        <v>#REF!</v>
      </c>
      <c r="I64" s="259"/>
    </row>
    <row r="65" spans="1:9" s="146" customFormat="1" ht="20" thickBot="1" x14ac:dyDescent="0.25">
      <c r="A65" s="143" t="s">
        <v>84</v>
      </c>
      <c r="B65" s="144"/>
      <c r="C65" s="280"/>
      <c r="D65" s="145">
        <f>D63-D64</f>
        <v>135.17999999999665</v>
      </c>
      <c r="E65" s="161"/>
      <c r="F65" s="253"/>
      <c r="G65" s="296"/>
      <c r="I65" s="266"/>
    </row>
    <row r="66" spans="1:9" s="81" customFormat="1" ht="15" thickBot="1" x14ac:dyDescent="0.25">
      <c r="A66" s="147"/>
      <c r="B66" s="147"/>
      <c r="C66" s="148"/>
      <c r="D66" s="164"/>
      <c r="E66" s="150"/>
      <c r="F66" s="245"/>
      <c r="G66" s="288"/>
      <c r="I66" s="259"/>
    </row>
    <row r="67" spans="1:9" s="155" customFormat="1" ht="16" thickBot="1" x14ac:dyDescent="0.25">
      <c r="A67" s="152" t="s">
        <v>85</v>
      </c>
      <c r="B67" s="153"/>
      <c r="C67" s="281"/>
      <c r="D67" s="154">
        <f>D5/427.3</f>
        <v>53.826351509478116</v>
      </c>
      <c r="E67" s="162"/>
      <c r="F67" s="254"/>
      <c r="G67" s="297"/>
      <c r="I67" s="267"/>
    </row>
    <row r="68" spans="1:9" s="156" customFormat="1" ht="15" x14ac:dyDescent="0.2">
      <c r="C68" s="282"/>
      <c r="E68" s="163"/>
      <c r="F68" s="167"/>
      <c r="G68" s="298"/>
      <c r="I68" s="267"/>
    </row>
    <row r="69" spans="1:9" s="156" customFormat="1" ht="15" x14ac:dyDescent="0.2">
      <c r="A69" s="156" t="s">
        <v>86</v>
      </c>
      <c r="B69" s="169"/>
      <c r="C69" s="282"/>
      <c r="D69" s="156" t="s">
        <v>87</v>
      </c>
      <c r="E69" s="163"/>
      <c r="F69" s="167" t="e">
        <f>#REF!</f>
        <v>#REF!</v>
      </c>
      <c r="G69" s="298"/>
      <c r="I69" s="267"/>
    </row>
    <row r="70" spans="1:9" s="156" customFormat="1" ht="15" x14ac:dyDescent="0.2">
      <c r="B70" s="169"/>
      <c r="C70" s="282"/>
      <c r="D70" s="156" t="s">
        <v>138</v>
      </c>
      <c r="E70" s="163"/>
      <c r="F70" s="167" t="e">
        <f>-#REF!+#REF!</f>
        <v>#REF!</v>
      </c>
      <c r="G70" s="298"/>
      <c r="H70" s="156" t="s">
        <v>168</v>
      </c>
      <c r="I70" s="267"/>
    </row>
    <row r="71" spans="1:9" s="156" customFormat="1" ht="15" x14ac:dyDescent="0.2">
      <c r="A71" s="156" t="s">
        <v>88</v>
      </c>
      <c r="B71" s="169"/>
      <c r="C71" s="282"/>
      <c r="E71" s="163"/>
      <c r="F71" s="167"/>
      <c r="G71" s="298"/>
      <c r="H71" s="177"/>
      <c r="I71" s="268"/>
    </row>
    <row r="72" spans="1:9" s="156" customFormat="1" ht="17.75" customHeight="1" x14ac:dyDescent="0.2">
      <c r="B72" s="169"/>
      <c r="C72" s="282"/>
      <c r="D72" s="156" t="s">
        <v>139</v>
      </c>
      <c r="E72" s="163"/>
      <c r="F72" s="255" t="e">
        <f>F69+F10-F53-F59+F70</f>
        <v>#REF!</v>
      </c>
      <c r="G72" s="298" t="s">
        <v>89</v>
      </c>
      <c r="H72" s="256" t="s">
        <v>234</v>
      </c>
      <c r="I72" s="268"/>
    </row>
    <row r="73" spans="1:9" s="156" customFormat="1" ht="15" x14ac:dyDescent="0.2">
      <c r="B73" s="173">
        <f>SUM(B69:B72)</f>
        <v>0</v>
      </c>
      <c r="C73" s="282"/>
      <c r="E73" s="163"/>
      <c r="F73" s="167"/>
      <c r="G73" s="298"/>
      <c r="H73" s="300">
        <v>-350.4</v>
      </c>
      <c r="I73" s="267" t="s">
        <v>235</v>
      </c>
    </row>
    <row r="74" spans="1:9" x14ac:dyDescent="0.2">
      <c r="B74" s="170"/>
      <c r="H74" s="285">
        <v>-268.87</v>
      </c>
      <c r="I74" s="259" t="s">
        <v>91</v>
      </c>
    </row>
    <row r="75" spans="1:9" ht="15" x14ac:dyDescent="0.2">
      <c r="A75" s="171" t="s">
        <v>90</v>
      </c>
      <c r="B75" s="172"/>
      <c r="H75" s="285">
        <v>12500</v>
      </c>
      <c r="I75" s="259" t="s">
        <v>92</v>
      </c>
    </row>
    <row r="76" spans="1:9" ht="15" x14ac:dyDescent="0.2">
      <c r="A76" s="171"/>
      <c r="B76" s="172"/>
      <c r="C76" s="283"/>
      <c r="H76" s="315" t="e">
        <f>F72+H73+H74+H75</f>
        <v>#REF!</v>
      </c>
    </row>
    <row r="77" spans="1:9" ht="15" x14ac:dyDescent="0.2">
      <c r="A77" s="171"/>
      <c r="B77" s="172"/>
    </row>
    <row r="78" spans="1:9" ht="15" x14ac:dyDescent="0.2">
      <c r="A78" s="171"/>
      <c r="B78" s="174">
        <f>SUM(B75:B77)</f>
        <v>0</v>
      </c>
      <c r="C78" s="284">
        <f>B73-B78</f>
        <v>0</v>
      </c>
    </row>
    <row r="80" spans="1:9" ht="66" customHeight="1" x14ac:dyDescent="0.2">
      <c r="A80" s="335" t="s">
        <v>205</v>
      </c>
      <c r="B80" s="335"/>
      <c r="C80" s="299"/>
      <c r="D80" s="299"/>
      <c r="E80" s="299"/>
      <c r="F80" s="299"/>
      <c r="G80" s="299"/>
    </row>
  </sheetData>
  <sortState xmlns:xlrd2="http://schemas.microsoft.com/office/spreadsheetml/2017/richdata2" ref="A13:H51">
    <sortCondition ref="B13:B51"/>
  </sortState>
  <mergeCells count="1">
    <mergeCell ref="A80:B80"/>
  </mergeCells>
  <phoneticPr fontId="34" type="noConversion"/>
  <printOptions gridLines="1"/>
  <pageMargins left="0.70000000000000007" right="0.70000000000000007" top="0.75000000000000011" bottom="0.75000000000000011" header="0.30000000000000004" footer="0.30000000000000004"/>
  <pageSetup paperSize="9" scale="73" fitToHeight="0" orientation="landscape" r:id="rId1"/>
  <headerFooter>
    <oddFooter>&amp;L&amp;"Calibri,Regular"&amp;K000000&amp;A&amp;C&amp;"Calibri,Regular"&amp;K000000&amp;D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27461-5667-454E-9278-D3D21E8374E3}">
  <sheetPr>
    <tabColor theme="5" tint="0.39997558519241921"/>
    <pageSetUpPr fitToPage="1"/>
  </sheetPr>
  <dimension ref="B2:J45"/>
  <sheetViews>
    <sheetView tabSelected="1" topLeftCell="A24" zoomScale="120" zoomScaleNormal="120" workbookViewId="0">
      <selection activeCell="H34" sqref="H34"/>
    </sheetView>
  </sheetViews>
  <sheetFormatPr baseColWidth="10" defaultRowHeight="15" x14ac:dyDescent="0.2"/>
  <cols>
    <col min="1" max="1" width="6.1640625" style="176" customWidth="1"/>
    <col min="2" max="2" width="65.6640625" style="176" customWidth="1"/>
    <col min="3" max="4" width="12.5" style="182" customWidth="1"/>
    <col min="5" max="5" width="13" style="176" customWidth="1"/>
    <col min="6" max="6" width="14.5" style="176" customWidth="1"/>
    <col min="7" max="7" width="3.1640625" style="176" customWidth="1"/>
    <col min="8" max="8" width="65.33203125" style="181" customWidth="1"/>
    <col min="9" max="10" width="10.83203125" style="180"/>
    <col min="11" max="16384" width="10.83203125" style="176"/>
  </cols>
  <sheetData>
    <row r="2" spans="2:7" ht="18" x14ac:dyDescent="0.2">
      <c r="B2" s="183" t="s">
        <v>140</v>
      </c>
      <c r="C2" s="184"/>
      <c r="D2" s="184"/>
      <c r="E2" s="185"/>
      <c r="F2" s="185"/>
      <c r="G2" s="185"/>
    </row>
    <row r="3" spans="2:7" x14ac:dyDescent="0.2">
      <c r="B3" s="185"/>
      <c r="C3" s="184"/>
      <c r="D3" s="184"/>
      <c r="E3" s="185"/>
      <c r="F3" s="185"/>
      <c r="G3" s="185"/>
    </row>
    <row r="4" spans="2:7" ht="20" customHeight="1" x14ac:dyDescent="0.2">
      <c r="B4" s="186" t="s">
        <v>141</v>
      </c>
      <c r="C4" s="187"/>
      <c r="D4" s="187"/>
      <c r="E4" s="186"/>
      <c r="F4" s="186"/>
      <c r="G4" s="186"/>
    </row>
    <row r="5" spans="2:7" ht="20" customHeight="1" x14ac:dyDescent="0.2">
      <c r="B5" s="186"/>
      <c r="C5" s="187"/>
      <c r="D5" s="187"/>
      <c r="E5" s="186"/>
      <c r="F5" s="186"/>
      <c r="G5" s="186"/>
    </row>
    <row r="6" spans="2:7" ht="20" customHeight="1" x14ac:dyDescent="0.2">
      <c r="B6" s="186" t="s">
        <v>142</v>
      </c>
      <c r="C6" s="187"/>
      <c r="D6" s="187"/>
      <c r="E6" s="186"/>
      <c r="F6" s="186"/>
      <c r="G6" s="186"/>
    </row>
    <row r="7" spans="2:7" ht="20" customHeight="1" x14ac:dyDescent="0.2">
      <c r="B7" s="186"/>
      <c r="C7" s="187"/>
      <c r="D7" s="187"/>
      <c r="E7" s="186"/>
      <c r="F7" s="186"/>
      <c r="G7" s="186"/>
    </row>
    <row r="8" spans="2:7" ht="20" customHeight="1" x14ac:dyDescent="0.2">
      <c r="B8" s="186" t="s">
        <v>213</v>
      </c>
      <c r="C8" s="187"/>
      <c r="D8" s="187"/>
      <c r="E8" s="186"/>
      <c r="F8" s="186"/>
      <c r="G8" s="186"/>
    </row>
    <row r="9" spans="2:7" ht="20" customHeight="1" x14ac:dyDescent="0.2">
      <c r="B9" s="186"/>
      <c r="C9" s="187"/>
      <c r="D9" s="187"/>
      <c r="E9" s="186"/>
      <c r="F9" s="186"/>
      <c r="G9" s="186"/>
    </row>
    <row r="10" spans="2:7" ht="20" customHeight="1" x14ac:dyDescent="0.2">
      <c r="B10" s="191" t="s">
        <v>214</v>
      </c>
      <c r="C10" s="307"/>
      <c r="D10" s="307"/>
      <c r="E10" s="186"/>
      <c r="F10" s="186"/>
      <c r="G10" s="186"/>
    </row>
    <row r="11" spans="2:7" ht="20" customHeight="1" x14ac:dyDescent="0.2">
      <c r="B11" s="191" t="s">
        <v>143</v>
      </c>
      <c r="C11" s="307"/>
      <c r="D11" s="307">
        <v>13409.79</v>
      </c>
      <c r="E11" s="186"/>
      <c r="F11" s="186"/>
      <c r="G11" s="186"/>
    </row>
    <row r="12" spans="2:7" ht="20" customHeight="1" x14ac:dyDescent="0.2">
      <c r="B12" s="191"/>
      <c r="C12" s="307"/>
      <c r="D12" s="307"/>
      <c r="E12" s="186"/>
      <c r="F12" s="186"/>
      <c r="G12" s="186"/>
    </row>
    <row r="13" spans="2:7" ht="20" customHeight="1" x14ac:dyDescent="0.2">
      <c r="B13" s="191" t="s">
        <v>216</v>
      </c>
      <c r="C13" s="307"/>
      <c r="D13" s="307"/>
      <c r="E13" s="186"/>
      <c r="F13" s="186"/>
      <c r="G13" s="186"/>
    </row>
    <row r="14" spans="2:7" ht="20" customHeight="1" x14ac:dyDescent="0.2">
      <c r="B14" s="192"/>
      <c r="C14" s="307"/>
      <c r="D14" s="307"/>
      <c r="E14" s="186"/>
      <c r="F14" s="186"/>
      <c r="G14" s="186"/>
    </row>
    <row r="15" spans="2:7" ht="20" customHeight="1" x14ac:dyDescent="0.2">
      <c r="B15" s="192"/>
      <c r="C15" s="307"/>
      <c r="D15" s="307">
        <v>0</v>
      </c>
      <c r="E15" s="186"/>
      <c r="F15" s="186"/>
      <c r="G15" s="186"/>
    </row>
    <row r="16" spans="2:7" ht="20" customHeight="1" x14ac:dyDescent="0.2">
      <c r="B16" s="192"/>
      <c r="C16" s="307"/>
      <c r="D16" s="308"/>
      <c r="E16" s="186"/>
      <c r="F16" s="186"/>
      <c r="G16" s="186"/>
    </row>
    <row r="17" spans="2:7" ht="20" customHeight="1" x14ac:dyDescent="0.2">
      <c r="B17" s="191" t="s">
        <v>217</v>
      </c>
      <c r="C17" s="307"/>
      <c r="D17" s="308"/>
      <c r="E17" s="186"/>
      <c r="F17" s="186"/>
      <c r="G17" s="186"/>
    </row>
    <row r="18" spans="2:7" ht="20" customHeight="1" x14ac:dyDescent="0.2">
      <c r="B18" s="192"/>
      <c r="C18" s="307"/>
      <c r="D18" s="307"/>
      <c r="E18" s="186"/>
      <c r="F18" s="186"/>
      <c r="G18" s="186"/>
    </row>
    <row r="19" spans="2:7" ht="20" customHeight="1" x14ac:dyDescent="0.2">
      <c r="B19" s="192"/>
      <c r="C19" s="309"/>
      <c r="D19" s="308"/>
      <c r="E19" s="186"/>
      <c r="F19" s="186"/>
      <c r="G19" s="186"/>
    </row>
    <row r="20" spans="2:7" ht="20" customHeight="1" x14ac:dyDescent="0.2">
      <c r="B20" s="192"/>
      <c r="C20" s="309"/>
      <c r="D20" s="308">
        <v>0</v>
      </c>
      <c r="E20" s="186"/>
      <c r="F20" s="186"/>
      <c r="G20" s="186"/>
    </row>
    <row r="21" spans="2:7" ht="20" customHeight="1" x14ac:dyDescent="0.2">
      <c r="B21" s="192"/>
      <c r="C21" s="307"/>
      <c r="D21" s="308"/>
      <c r="E21" s="186"/>
      <c r="F21" s="186"/>
      <c r="G21" s="186"/>
    </row>
    <row r="22" spans="2:7" ht="20" customHeight="1" thickBot="1" x14ac:dyDescent="0.25">
      <c r="B22" s="196" t="s">
        <v>229</v>
      </c>
      <c r="C22" s="310"/>
      <c r="D22" s="311">
        <v>13409.79</v>
      </c>
      <c r="E22" s="186"/>
      <c r="F22" s="186"/>
      <c r="G22" s="186"/>
    </row>
    <row r="23" spans="2:7" ht="20" customHeight="1" thickTop="1" x14ac:dyDescent="0.2">
      <c r="B23" s="191"/>
      <c r="C23" s="307"/>
      <c r="D23" s="312"/>
      <c r="E23" s="186"/>
      <c r="F23" s="186"/>
      <c r="G23" s="186"/>
    </row>
    <row r="24" spans="2:7" ht="34" customHeight="1" x14ac:dyDescent="0.2">
      <c r="B24" s="193" t="s">
        <v>155</v>
      </c>
      <c r="C24" s="307"/>
      <c r="D24" s="307"/>
      <c r="E24" s="186"/>
      <c r="F24" s="186"/>
      <c r="G24" s="186"/>
    </row>
    <row r="25" spans="2:7" ht="20" customHeight="1" x14ac:dyDescent="0.2">
      <c r="B25" s="191" t="s">
        <v>144</v>
      </c>
      <c r="C25" s="307"/>
      <c r="D25" s="307"/>
      <c r="E25" s="186"/>
      <c r="F25" s="186"/>
      <c r="G25" s="186"/>
    </row>
    <row r="26" spans="2:7" ht="20" customHeight="1" x14ac:dyDescent="0.2">
      <c r="B26" s="191" t="s">
        <v>215</v>
      </c>
      <c r="C26" s="307"/>
      <c r="D26" s="307">
        <v>19043.88</v>
      </c>
      <c r="E26" s="186"/>
      <c r="F26" s="186"/>
      <c r="G26" s="186"/>
    </row>
    <row r="27" spans="2:7" ht="20" customHeight="1" x14ac:dyDescent="0.2">
      <c r="B27" s="191" t="s">
        <v>145</v>
      </c>
      <c r="C27" s="307"/>
      <c r="D27" s="307">
        <v>-45475.77</v>
      </c>
      <c r="E27" s="186"/>
      <c r="F27" s="186"/>
      <c r="G27" s="186"/>
    </row>
    <row r="28" spans="2:7" ht="20" customHeight="1" x14ac:dyDescent="0.2">
      <c r="B28" s="191" t="s">
        <v>149</v>
      </c>
      <c r="C28" s="307"/>
      <c r="D28" s="307">
        <v>39841.68</v>
      </c>
      <c r="E28" s="186"/>
      <c r="F28" s="186"/>
      <c r="G28" s="186"/>
    </row>
    <row r="29" spans="2:7" s="195" customFormat="1" ht="20" customHeight="1" thickBot="1" x14ac:dyDescent="0.25">
      <c r="B29" s="196" t="s">
        <v>147</v>
      </c>
      <c r="C29" s="310"/>
      <c r="D29" s="311">
        <v>13409.790000000005</v>
      </c>
      <c r="E29" s="194"/>
      <c r="F29" s="194"/>
      <c r="G29" s="194"/>
    </row>
    <row r="30" spans="2:7" ht="17" thickTop="1" x14ac:dyDescent="0.2">
      <c r="B30" s="186"/>
      <c r="C30" s="187"/>
      <c r="D30" s="187"/>
      <c r="E30" s="186"/>
      <c r="F30" s="186"/>
      <c r="G30" s="186"/>
    </row>
    <row r="31" spans="2:7" ht="16" x14ac:dyDescent="0.2">
      <c r="B31" s="186"/>
      <c r="C31" s="186" t="s">
        <v>172</v>
      </c>
      <c r="D31" s="181" t="s">
        <v>137</v>
      </c>
      <c r="E31" s="181" t="s">
        <v>146</v>
      </c>
      <c r="F31" s="181"/>
    </row>
    <row r="32" spans="2:7" ht="16" x14ac:dyDescent="0.2">
      <c r="B32" s="186"/>
      <c r="C32" s="189">
        <v>43922</v>
      </c>
      <c r="D32" s="187">
        <v>18301.34</v>
      </c>
      <c r="E32" s="187">
        <v>8376.61</v>
      </c>
      <c r="F32" s="188"/>
    </row>
    <row r="33" spans="2:6" ht="16" x14ac:dyDescent="0.2">
      <c r="B33" s="186"/>
      <c r="C33" s="189">
        <v>43952</v>
      </c>
      <c r="D33" s="187">
        <v>20</v>
      </c>
      <c r="E33" s="187">
        <v>1133.28</v>
      </c>
      <c r="F33" s="188"/>
    </row>
    <row r="34" spans="2:6" ht="16" x14ac:dyDescent="0.2">
      <c r="B34" s="186"/>
      <c r="C34" s="189">
        <v>43983</v>
      </c>
      <c r="D34" s="187">
        <v>0</v>
      </c>
      <c r="E34" s="187">
        <v>2810.2</v>
      </c>
      <c r="F34" s="188"/>
    </row>
    <row r="35" spans="2:6" ht="16" x14ac:dyDescent="0.2">
      <c r="B35" s="186"/>
      <c r="C35" s="189">
        <v>44013</v>
      </c>
      <c r="D35" s="187">
        <v>16.63</v>
      </c>
      <c r="E35" s="187">
        <v>856</v>
      </c>
      <c r="F35" s="188"/>
    </row>
    <row r="36" spans="2:6" ht="16" x14ac:dyDescent="0.2">
      <c r="B36" s="186"/>
      <c r="C36" s="189">
        <v>44044</v>
      </c>
      <c r="D36" s="187">
        <v>0</v>
      </c>
      <c r="E36" s="187">
        <v>1438.17</v>
      </c>
      <c r="F36" s="188"/>
    </row>
    <row r="37" spans="2:6" ht="16" x14ac:dyDescent="0.2">
      <c r="B37" s="186"/>
      <c r="C37" s="189">
        <v>44075</v>
      </c>
      <c r="D37" s="187">
        <v>11506.5</v>
      </c>
      <c r="E37" s="187">
        <v>1632.54</v>
      </c>
      <c r="F37" s="188"/>
    </row>
    <row r="38" spans="2:6" ht="16" x14ac:dyDescent="0.2">
      <c r="B38" s="186"/>
      <c r="C38" s="189">
        <v>44105</v>
      </c>
      <c r="D38" s="187">
        <v>8.64</v>
      </c>
      <c r="E38" s="187">
        <v>894.53</v>
      </c>
      <c r="F38" s="188"/>
    </row>
    <row r="39" spans="2:6" ht="16" x14ac:dyDescent="0.2">
      <c r="B39" s="186"/>
      <c r="C39" s="189">
        <v>44136</v>
      </c>
      <c r="D39" s="187">
        <v>8916.5</v>
      </c>
      <c r="E39" s="187">
        <v>4645.6400000000003</v>
      </c>
      <c r="F39" s="188"/>
    </row>
    <row r="40" spans="2:6" ht="16" x14ac:dyDescent="0.2">
      <c r="B40" s="186"/>
      <c r="C40" s="189">
        <v>44166</v>
      </c>
      <c r="D40" s="187">
        <v>1054.57</v>
      </c>
      <c r="E40" s="187">
        <v>1795.43</v>
      </c>
      <c r="F40" s="188"/>
    </row>
    <row r="41" spans="2:6" ht="16" x14ac:dyDescent="0.2">
      <c r="B41" s="186"/>
      <c r="C41" s="189">
        <v>44197</v>
      </c>
      <c r="D41" s="187">
        <v>17.5</v>
      </c>
      <c r="E41" s="187">
        <v>18566.05</v>
      </c>
      <c r="F41" s="188"/>
    </row>
    <row r="42" spans="2:6" ht="16" x14ac:dyDescent="0.2">
      <c r="B42" s="186"/>
      <c r="C42" s="189">
        <v>44228</v>
      </c>
      <c r="D42" s="187">
        <v>0</v>
      </c>
      <c r="E42" s="187">
        <v>1487.23</v>
      </c>
      <c r="F42" s="188"/>
    </row>
    <row r="43" spans="2:6" ht="16" x14ac:dyDescent="0.2">
      <c r="B43" s="186"/>
      <c r="C43" s="189">
        <v>44256</v>
      </c>
      <c r="D43" s="187">
        <v>0</v>
      </c>
      <c r="E43" s="187">
        <v>1840.09</v>
      </c>
      <c r="F43" s="188"/>
    </row>
    <row r="44" spans="2:6" ht="17" thickBot="1" x14ac:dyDescent="0.25">
      <c r="B44" s="186"/>
      <c r="C44" s="186"/>
      <c r="D44" s="306">
        <v>39841.68</v>
      </c>
      <c r="E44" s="306">
        <v>45475.77</v>
      </c>
      <c r="F44" s="305">
        <v>-5634.0899999999965</v>
      </c>
    </row>
    <row r="45" spans="2:6" ht="17" thickBot="1" x14ac:dyDescent="0.25">
      <c r="B45" s="186"/>
      <c r="C45" s="186"/>
      <c r="D45" s="190"/>
      <c r="E45" s="190"/>
      <c r="F45" s="234"/>
    </row>
  </sheetData>
  <phoneticPr fontId="34" type="noConversion"/>
  <pageMargins left="0.7" right="0.7" top="0.75" bottom="0.75" header="0.3" footer="0.3"/>
  <pageSetup paperSize="9" scale="90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02F2D-2475-4B74-AD80-45E11C285FAF}">
  <sheetPr>
    <tabColor theme="5" tint="0.39997558519241921"/>
    <pageSetUpPr fitToPage="1"/>
  </sheetPr>
  <dimension ref="A1:M24"/>
  <sheetViews>
    <sheetView zoomScale="110" zoomScaleNormal="110" workbookViewId="0">
      <selection activeCell="G36" sqref="G36"/>
    </sheetView>
  </sheetViews>
  <sheetFormatPr baseColWidth="10" defaultColWidth="8.83203125" defaultRowHeight="14" x14ac:dyDescent="0.15"/>
  <cols>
    <col min="1" max="1" width="19.1640625" style="26" customWidth="1"/>
    <col min="2" max="2" width="9.1640625" style="27" customWidth="1"/>
    <col min="3" max="3" width="10.5" style="27" customWidth="1"/>
    <col min="4" max="4" width="10.33203125" style="28" bestFit="1" customWidth="1"/>
    <col min="5" max="5" width="9.5" style="29" customWidth="1"/>
    <col min="6" max="6" width="4" style="9" customWidth="1"/>
    <col min="7" max="7" width="47.5" style="9" customWidth="1"/>
    <col min="8" max="8" width="8.83203125" style="9"/>
    <col min="9" max="9" width="5.1640625" style="9" customWidth="1"/>
    <col min="10" max="10" width="13.5" style="9" customWidth="1"/>
    <col min="11" max="11" width="8.83203125" style="9"/>
    <col min="12" max="12" width="11.5" style="9" bestFit="1" customWidth="1"/>
    <col min="13" max="16384" width="8.83203125" style="9"/>
  </cols>
  <sheetData>
    <row r="1" spans="1:13" s="2" customFormat="1" ht="16" x14ac:dyDescent="0.2">
      <c r="A1" s="1" t="s">
        <v>93</v>
      </c>
      <c r="E1" s="3"/>
    </row>
    <row r="2" spans="1:13" s="2" customFormat="1" ht="17" thickBot="1" x14ac:dyDescent="0.25">
      <c r="A2" s="1"/>
      <c r="E2" s="3"/>
    </row>
    <row r="3" spans="1:13" ht="15" x14ac:dyDescent="0.15">
      <c r="A3" s="4" t="s">
        <v>94</v>
      </c>
      <c r="B3" s="5" t="s">
        <v>119</v>
      </c>
      <c r="C3" s="6" t="s">
        <v>207</v>
      </c>
      <c r="D3" s="7" t="s">
        <v>95</v>
      </c>
      <c r="E3" s="8" t="s">
        <v>95</v>
      </c>
      <c r="G3" s="10" t="s">
        <v>96</v>
      </c>
    </row>
    <row r="4" spans="1:13" x14ac:dyDescent="0.15">
      <c r="A4" s="11"/>
      <c r="B4" s="13"/>
      <c r="C4" s="13"/>
      <c r="D4" s="14" t="s">
        <v>97</v>
      </c>
      <c r="E4" s="15" t="s">
        <v>98</v>
      </c>
      <c r="G4" s="10" t="s">
        <v>99</v>
      </c>
      <c r="I4" s="10"/>
      <c r="J4" s="10"/>
      <c r="K4" s="10"/>
      <c r="L4" s="10"/>
    </row>
    <row r="5" spans="1:13" ht="15" x14ac:dyDescent="0.15">
      <c r="A5" s="11" t="s">
        <v>100</v>
      </c>
      <c r="B5" s="12"/>
      <c r="C5" s="16"/>
      <c r="D5" s="17"/>
      <c r="E5" s="15"/>
      <c r="I5" s="10"/>
      <c r="J5" s="10"/>
      <c r="K5" s="10"/>
      <c r="L5" s="10"/>
    </row>
    <row r="6" spans="1:13" ht="15" x14ac:dyDescent="0.15">
      <c r="A6" s="18" t="s">
        <v>101</v>
      </c>
      <c r="B6" s="319">
        <v>5369</v>
      </c>
      <c r="C6" s="197">
        <v>17436.990000000002</v>
      </c>
      <c r="D6" s="198">
        <v>12067.990000000002</v>
      </c>
      <c r="E6" s="19">
        <v>2.2477165207673684</v>
      </c>
      <c r="H6" s="20"/>
    </row>
    <row r="7" spans="1:13" ht="15" x14ac:dyDescent="0.15">
      <c r="A7" s="11" t="s">
        <v>102</v>
      </c>
      <c r="B7" s="318"/>
      <c r="C7" s="199"/>
      <c r="D7" s="200"/>
      <c r="E7" s="21"/>
      <c r="H7" s="20"/>
    </row>
    <row r="8" spans="1:13" ht="15" x14ac:dyDescent="0.15">
      <c r="A8" s="18" t="s">
        <v>92</v>
      </c>
      <c r="B8" s="319">
        <v>25010</v>
      </c>
      <c r="C8" s="197">
        <v>23000</v>
      </c>
      <c r="D8" s="198">
        <v>-2010</v>
      </c>
      <c r="E8" s="19">
        <v>-8.0367852858856462E-2</v>
      </c>
      <c r="G8" s="9" t="s">
        <v>160</v>
      </c>
      <c r="H8" s="20"/>
    </row>
    <row r="9" spans="1:13" ht="15" x14ac:dyDescent="0.15">
      <c r="A9" s="11" t="s">
        <v>103</v>
      </c>
      <c r="B9" s="318"/>
      <c r="C9" s="199"/>
      <c r="D9" s="200"/>
      <c r="E9" s="21"/>
      <c r="H9" s="20"/>
    </row>
    <row r="10" spans="1:13" ht="15" x14ac:dyDescent="0.15">
      <c r="A10" s="18" t="s">
        <v>104</v>
      </c>
      <c r="B10" s="319">
        <v>13663</v>
      </c>
      <c r="C10" s="197">
        <v>13164.900000000001</v>
      </c>
      <c r="D10" s="198">
        <v>-498.09999999999854</v>
      </c>
      <c r="E10" s="19">
        <v>-3.6456122374295435E-2</v>
      </c>
      <c r="G10" s="9" t="s">
        <v>161</v>
      </c>
      <c r="H10" s="20"/>
    </row>
    <row r="11" spans="1:13" ht="15" x14ac:dyDescent="0.15">
      <c r="A11" s="11" t="s">
        <v>105</v>
      </c>
      <c r="B11" s="318"/>
      <c r="C11" s="199"/>
      <c r="D11" s="200"/>
      <c r="E11" s="21"/>
      <c r="H11" s="20"/>
    </row>
    <row r="12" spans="1:13" ht="15" x14ac:dyDescent="0.15">
      <c r="A12" s="18" t="s">
        <v>106</v>
      </c>
      <c r="B12" s="320">
        <v>5046</v>
      </c>
      <c r="C12" s="203">
        <v>5209.5899999999983</v>
      </c>
      <c r="D12" s="198">
        <v>163.58999999999833</v>
      </c>
      <c r="E12" s="19">
        <v>3.2419738406658405E-2</v>
      </c>
      <c r="G12" s="9" t="s">
        <v>158</v>
      </c>
      <c r="H12" s="20"/>
    </row>
    <row r="13" spans="1:13" ht="15" x14ac:dyDescent="0.15">
      <c r="A13" s="11" t="s">
        <v>107</v>
      </c>
      <c r="B13" s="318"/>
      <c r="C13" s="199"/>
      <c r="D13" s="200"/>
      <c r="E13" s="21"/>
      <c r="F13" s="24"/>
      <c r="H13" s="20"/>
    </row>
    <row r="14" spans="1:13" ht="15" x14ac:dyDescent="0.15">
      <c r="A14" s="18" t="s">
        <v>156</v>
      </c>
      <c r="B14" s="321">
        <v>1358.04</v>
      </c>
      <c r="C14" s="204">
        <v>657.24</v>
      </c>
      <c r="D14" s="198">
        <v>-700.8</v>
      </c>
      <c r="E14" s="19">
        <v>-0.516037819210038</v>
      </c>
      <c r="F14" s="24"/>
      <c r="G14" s="9" t="s">
        <v>231</v>
      </c>
      <c r="H14" s="20"/>
      <c r="I14" s="25"/>
      <c r="J14" s="25"/>
      <c r="L14" s="20"/>
    </row>
    <row r="15" spans="1:13" ht="15" x14ac:dyDescent="0.15">
      <c r="A15" s="11" t="s">
        <v>108</v>
      </c>
      <c r="B15" s="318"/>
      <c r="C15" s="199"/>
      <c r="D15" s="200"/>
      <c r="E15" s="21"/>
      <c r="F15" s="24"/>
      <c r="H15" s="20"/>
      <c r="M15" s="20"/>
    </row>
    <row r="16" spans="1:13" ht="15" x14ac:dyDescent="0.15">
      <c r="A16" s="18" t="s">
        <v>109</v>
      </c>
      <c r="B16" s="319">
        <v>20201</v>
      </c>
      <c r="C16" s="197">
        <v>32524.62</v>
      </c>
      <c r="D16" s="198">
        <v>12323.619999999999</v>
      </c>
      <c r="E16" s="19">
        <v>0.61004999752487499</v>
      </c>
      <c r="F16" s="24"/>
      <c r="G16" s="9" t="s">
        <v>157</v>
      </c>
      <c r="H16" s="20"/>
      <c r="J16" s="20"/>
      <c r="L16" s="20"/>
    </row>
    <row r="17" spans="1:12" ht="15" x14ac:dyDescent="0.15">
      <c r="A17" s="11" t="s">
        <v>110</v>
      </c>
      <c r="B17" s="318"/>
      <c r="C17" s="199"/>
      <c r="D17" s="200"/>
      <c r="E17" s="21"/>
      <c r="H17" s="20"/>
      <c r="L17" s="20"/>
    </row>
    <row r="18" spans="1:12" ht="15" x14ac:dyDescent="0.15">
      <c r="A18" s="18" t="s">
        <v>111</v>
      </c>
      <c r="B18" s="235">
        <v>17436.96</v>
      </c>
      <c r="C18" s="235">
        <v>15210.440000000013</v>
      </c>
      <c r="D18" s="198">
        <v>-2226.5199999999859</v>
      </c>
      <c r="E18" s="322">
        <v>-0.12768968902836195</v>
      </c>
      <c r="G18" s="10"/>
      <c r="H18" s="20"/>
    </row>
    <row r="19" spans="1:12" ht="15" x14ac:dyDescent="0.15">
      <c r="A19" s="11" t="s">
        <v>112</v>
      </c>
      <c r="B19" s="318"/>
      <c r="C19" s="199"/>
      <c r="D19" s="200"/>
      <c r="E19" s="21"/>
      <c r="H19" s="20"/>
    </row>
    <row r="20" spans="1:12" ht="15" x14ac:dyDescent="0.15">
      <c r="A20" s="18" t="s">
        <v>113</v>
      </c>
      <c r="B20" s="319">
        <v>19044</v>
      </c>
      <c r="C20" s="197">
        <v>13409.79</v>
      </c>
      <c r="D20" s="198">
        <v>-5634.2099999999991</v>
      </c>
      <c r="E20" s="19">
        <v>-0.29585223692501572</v>
      </c>
      <c r="H20" s="20"/>
    </row>
    <row r="21" spans="1:12" ht="15" x14ac:dyDescent="0.15">
      <c r="A21" s="11" t="s">
        <v>114</v>
      </c>
      <c r="B21" s="318"/>
      <c r="C21" s="199"/>
      <c r="D21" s="200"/>
      <c r="E21" s="21"/>
      <c r="H21" s="20"/>
    </row>
    <row r="22" spans="1:12" ht="15" x14ac:dyDescent="0.15">
      <c r="A22" s="18" t="s">
        <v>115</v>
      </c>
      <c r="B22" s="319">
        <v>8212</v>
      </c>
      <c r="C22" s="197">
        <v>21479</v>
      </c>
      <c r="D22" s="198">
        <v>13267</v>
      </c>
      <c r="E22" s="19">
        <v>1.6155625913297613</v>
      </c>
      <c r="G22" s="9" t="s">
        <v>159</v>
      </c>
      <c r="H22" s="20"/>
    </row>
    <row r="23" spans="1:12" ht="15" x14ac:dyDescent="0.15">
      <c r="A23" s="11" t="s">
        <v>116</v>
      </c>
      <c r="B23" s="318"/>
      <c r="C23" s="199"/>
      <c r="D23" s="200"/>
      <c r="E23" s="21"/>
      <c r="H23" s="20"/>
    </row>
    <row r="24" spans="1:12" ht="16" thickBot="1" x14ac:dyDescent="0.2">
      <c r="A24" s="22" t="s">
        <v>117</v>
      </c>
      <c r="B24" s="317">
        <v>642.78</v>
      </c>
      <c r="C24" s="201">
        <v>0</v>
      </c>
      <c r="D24" s="202">
        <v>-642.78</v>
      </c>
      <c r="E24" s="23">
        <v>-1</v>
      </c>
      <c r="G24" s="9" t="s">
        <v>230</v>
      </c>
    </row>
  </sheetData>
  <pageMargins left="0.25" right="0.25" top="0.75" bottom="0.75" header="0.3" footer="0.3"/>
  <pageSetup paperSize="9" scale="8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85DDE-C487-4421-818D-94299CAA7BA0}">
  <sheetPr>
    <tabColor theme="5" tint="0.39997558519241921"/>
    <pageSetUpPr fitToPage="1"/>
  </sheetPr>
  <dimension ref="A1:F15"/>
  <sheetViews>
    <sheetView workbookViewId="0">
      <selection activeCell="C7" sqref="C7:E8"/>
    </sheetView>
  </sheetViews>
  <sheetFormatPr baseColWidth="10" defaultColWidth="9.1640625" defaultRowHeight="14" x14ac:dyDescent="0.15"/>
  <cols>
    <col min="1" max="1" width="9.83203125" style="31" customWidth="1"/>
    <col min="2" max="2" width="19" style="31" customWidth="1"/>
    <col min="3" max="3" width="12" style="32" customWidth="1"/>
    <col min="4" max="4" width="13.5" style="32" customWidth="1"/>
    <col min="5" max="5" width="12.33203125" style="32" customWidth="1"/>
    <col min="6" max="6" width="35" style="32" customWidth="1"/>
    <col min="7" max="10" width="9.1640625" style="31"/>
    <col min="11" max="11" width="3.6640625" style="31" bestFit="1" customWidth="1"/>
    <col min="12" max="12" width="11.83203125" style="31" bestFit="1" customWidth="1"/>
    <col min="13" max="16384" width="9.1640625" style="31"/>
  </cols>
  <sheetData>
    <row r="1" spans="1:6" x14ac:dyDescent="0.15">
      <c r="A1" s="30" t="s">
        <v>93</v>
      </c>
      <c r="C1" s="31"/>
      <c r="D1" s="31"/>
      <c r="F1" s="31"/>
    </row>
    <row r="2" spans="1:6" x14ac:dyDescent="0.15">
      <c r="A2" s="30"/>
      <c r="C2" s="31"/>
      <c r="D2" s="31"/>
      <c r="F2" s="31"/>
    </row>
    <row r="3" spans="1:6" s="33" customFormat="1" x14ac:dyDescent="0.15">
      <c r="A3" s="33" t="s">
        <v>102</v>
      </c>
      <c r="B3" s="34" t="s">
        <v>92</v>
      </c>
      <c r="C3" s="35" t="s">
        <v>118</v>
      </c>
      <c r="D3" s="35"/>
      <c r="E3" s="35"/>
      <c r="F3" s="35"/>
    </row>
    <row r="5" spans="1:6" s="36" customFormat="1" x14ac:dyDescent="0.15">
      <c r="C5" s="168" t="s">
        <v>119</v>
      </c>
      <c r="D5" s="301" t="s">
        <v>207</v>
      </c>
      <c r="E5" s="37" t="s">
        <v>120</v>
      </c>
    </row>
    <row r="6" spans="1:6" x14ac:dyDescent="0.15">
      <c r="F6" s="31"/>
    </row>
    <row r="7" spans="1:6" ht="30" x14ac:dyDescent="0.15">
      <c r="B7" s="31" t="s">
        <v>92</v>
      </c>
      <c r="C7" s="302">
        <v>25010</v>
      </c>
      <c r="D7" s="302">
        <v>23000</v>
      </c>
      <c r="E7" s="302">
        <v>2010</v>
      </c>
      <c r="F7" s="232" t="s">
        <v>208</v>
      </c>
    </row>
    <row r="8" spans="1:6" x14ac:dyDescent="0.15">
      <c r="C8" s="303">
        <v>25010</v>
      </c>
      <c r="D8" s="303">
        <v>23000</v>
      </c>
      <c r="E8" s="304">
        <v>2010</v>
      </c>
      <c r="F8" s="31"/>
    </row>
    <row r="15" spans="1:6" ht="16" x14ac:dyDescent="0.2">
      <c r="B15" s="40"/>
    </row>
  </sheetData>
  <pageMargins left="0.7" right="0.7" top="0.75" bottom="0.75" header="0.3" footer="0.3"/>
  <pageSetup paperSize="9" scale="96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CA7D1-8250-4F60-B5F8-1112892D51F6}">
  <sheetPr>
    <tabColor theme="5" tint="0.39997558519241921"/>
    <pageSetUpPr fitToPage="1"/>
  </sheetPr>
  <dimension ref="A1:G23"/>
  <sheetViews>
    <sheetView zoomScale="110" zoomScaleNormal="110" workbookViewId="0">
      <selection activeCell="G28" sqref="G28"/>
    </sheetView>
  </sheetViews>
  <sheetFormatPr baseColWidth="10" defaultColWidth="9.1640625" defaultRowHeight="14" x14ac:dyDescent="0.15"/>
  <cols>
    <col min="1" max="1" width="9.83203125" style="31" customWidth="1"/>
    <col min="2" max="2" width="27.33203125" style="31" customWidth="1"/>
    <col min="3" max="4" width="12" style="32" customWidth="1"/>
    <col min="5" max="5" width="13.1640625" style="32" customWidth="1"/>
    <col min="6" max="6" width="1.83203125" style="31" customWidth="1"/>
    <col min="7" max="7" width="51.33203125" style="31" customWidth="1"/>
    <col min="8" max="8" width="3.6640625" style="31" bestFit="1" customWidth="1"/>
    <col min="9" max="16384" width="9.1640625" style="31"/>
  </cols>
  <sheetData>
    <row r="1" spans="1:7" x14ac:dyDescent="0.15">
      <c r="A1" s="30" t="s">
        <v>93</v>
      </c>
      <c r="C1" s="31"/>
      <c r="D1" s="31"/>
    </row>
    <row r="2" spans="1:7" x14ac:dyDescent="0.15">
      <c r="A2" s="30"/>
      <c r="C2" s="31"/>
      <c r="D2" s="31"/>
    </row>
    <row r="3" spans="1:7" s="33" customFormat="1" x14ac:dyDescent="0.15">
      <c r="A3" s="33" t="s">
        <v>121</v>
      </c>
      <c r="B3" s="34" t="s">
        <v>104</v>
      </c>
      <c r="C3" s="35" t="s">
        <v>118</v>
      </c>
      <c r="D3" s="35"/>
      <c r="E3" s="35"/>
    </row>
    <row r="5" spans="1:7" s="36" customFormat="1" x14ac:dyDescent="0.15">
      <c r="C5" s="168" t="s">
        <v>119</v>
      </c>
      <c r="D5" s="301" t="s">
        <v>207</v>
      </c>
      <c r="E5" s="37" t="s">
        <v>120</v>
      </c>
    </row>
    <row r="6" spans="1:7" s="36" customFormat="1" x14ac:dyDescent="0.15">
      <c r="C6" s="37"/>
      <c r="D6" s="37"/>
      <c r="E6" s="37"/>
    </row>
    <row r="7" spans="1:7" s="41" customFormat="1" x14ac:dyDescent="0.15">
      <c r="B7" s="42" t="s">
        <v>51</v>
      </c>
      <c r="C7" s="206">
        <v>332.5</v>
      </c>
      <c r="D7" s="206">
        <v>350</v>
      </c>
      <c r="E7" s="207">
        <v>-17.5</v>
      </c>
      <c r="G7" s="41" t="s">
        <v>241</v>
      </c>
    </row>
    <row r="8" spans="1:7" s="41" customFormat="1" x14ac:dyDescent="0.15">
      <c r="B8" s="42" t="s">
        <v>130</v>
      </c>
      <c r="C8" s="206">
        <v>5400.57</v>
      </c>
      <c r="D8" s="206">
        <v>8494</v>
      </c>
      <c r="E8" s="207">
        <v>-3093.4300000000003</v>
      </c>
      <c r="G8" s="41" t="s">
        <v>249</v>
      </c>
    </row>
    <row r="9" spans="1:7" s="41" customFormat="1" x14ac:dyDescent="0.15">
      <c r="B9" s="42" t="s">
        <v>153</v>
      </c>
      <c r="C9" s="206">
        <v>450.63</v>
      </c>
      <c r="D9" s="206">
        <v>121.77</v>
      </c>
      <c r="E9" s="207">
        <v>328.86</v>
      </c>
    </row>
    <row r="10" spans="1:7" s="41" customFormat="1" x14ac:dyDescent="0.15">
      <c r="B10" s="42" t="s">
        <v>122</v>
      </c>
      <c r="C10" s="207">
        <v>0</v>
      </c>
      <c r="D10" s="207">
        <v>0</v>
      </c>
      <c r="E10" s="207">
        <v>0</v>
      </c>
    </row>
    <row r="11" spans="1:7" s="41" customFormat="1" ht="30" x14ac:dyDescent="0.15">
      <c r="B11" s="42" t="s">
        <v>148</v>
      </c>
      <c r="C11" s="206">
        <v>791.09999999999991</v>
      </c>
      <c r="D11" s="206">
        <v>4199.13</v>
      </c>
      <c r="E11" s="207">
        <v>-3408.03</v>
      </c>
      <c r="G11" s="333" t="s">
        <v>250</v>
      </c>
    </row>
    <row r="12" spans="1:7" s="41" customFormat="1" x14ac:dyDescent="0.15">
      <c r="B12" s="42" t="s">
        <v>154</v>
      </c>
      <c r="C12" s="207">
        <v>6688.45</v>
      </c>
      <c r="D12" s="207">
        <v>0</v>
      </c>
      <c r="E12" s="207">
        <v>6688.45</v>
      </c>
      <c r="G12" s="41" t="s">
        <v>209</v>
      </c>
    </row>
    <row r="13" spans="1:7" s="41" customFormat="1" x14ac:dyDescent="0.15">
      <c r="C13" s="208">
        <v>13663.25</v>
      </c>
      <c r="D13" s="208">
        <v>13164.900000000001</v>
      </c>
      <c r="E13" s="208">
        <v>498.34999999999945</v>
      </c>
    </row>
    <row r="14" spans="1:7" s="41" customFormat="1" x14ac:dyDescent="0.15">
      <c r="C14" s="43"/>
      <c r="D14" s="43"/>
      <c r="E14" s="43"/>
    </row>
    <row r="15" spans="1:7" x14ac:dyDescent="0.15">
      <c r="G15" s="31" t="s">
        <v>155</v>
      </c>
    </row>
    <row r="23" spans="2:2" x14ac:dyDescent="0.15">
      <c r="B23" s="44"/>
    </row>
  </sheetData>
  <pageMargins left="0.7" right="0.7" top="0.75" bottom="0.75" header="0.3" footer="0.3"/>
  <pageSetup paperSize="9" scale="5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025FF-8857-48D5-8FAF-831473E3A6FF}">
  <sheetPr>
    <tabColor theme="5" tint="0.39997558519241921"/>
    <pageSetUpPr fitToPage="1"/>
  </sheetPr>
  <dimension ref="A1:H14"/>
  <sheetViews>
    <sheetView workbookViewId="0">
      <selection activeCell="C7" sqref="C7:E10"/>
    </sheetView>
  </sheetViews>
  <sheetFormatPr baseColWidth="10" defaultColWidth="9.1640625" defaultRowHeight="14" x14ac:dyDescent="0.15"/>
  <cols>
    <col min="1" max="1" width="9.83203125" style="31" customWidth="1"/>
    <col min="2" max="2" width="33.1640625" style="31" customWidth="1"/>
    <col min="3" max="5" width="11.5" style="31" customWidth="1"/>
    <col min="6" max="6" width="48.1640625" style="51" customWidth="1"/>
    <col min="7" max="7" width="60.1640625" style="31" customWidth="1"/>
    <col min="8" max="8" width="12.5" style="31" bestFit="1" customWidth="1"/>
    <col min="9" max="9" width="10.6640625" style="31" bestFit="1" customWidth="1"/>
    <col min="10" max="16384" width="9.1640625" style="31"/>
  </cols>
  <sheetData>
    <row r="1" spans="1:8" x14ac:dyDescent="0.15">
      <c r="A1" s="30" t="s">
        <v>93</v>
      </c>
      <c r="D1" s="32"/>
      <c r="E1" s="32"/>
      <c r="F1" s="31"/>
    </row>
    <row r="2" spans="1:8" x14ac:dyDescent="0.15">
      <c r="A2" s="30"/>
      <c r="D2" s="32"/>
      <c r="E2" s="32"/>
      <c r="F2" s="31"/>
    </row>
    <row r="3" spans="1:8" s="33" customFormat="1" x14ac:dyDescent="0.15">
      <c r="A3" s="33" t="s">
        <v>105</v>
      </c>
      <c r="B3" s="34" t="s">
        <v>106</v>
      </c>
      <c r="C3" s="212" t="s">
        <v>118</v>
      </c>
      <c r="D3" s="212"/>
      <c r="E3" s="212"/>
      <c r="F3" s="325"/>
    </row>
    <row r="4" spans="1:8" x14ac:dyDescent="0.15">
      <c r="C4" s="214"/>
      <c r="D4" s="214"/>
      <c r="E4" s="214"/>
      <c r="F4" s="326"/>
    </row>
    <row r="5" spans="1:8" s="36" customFormat="1" x14ac:dyDescent="0.15">
      <c r="C5" s="328" t="s">
        <v>119</v>
      </c>
      <c r="D5" s="329" t="s">
        <v>207</v>
      </c>
      <c r="E5" s="330" t="s">
        <v>120</v>
      </c>
      <c r="F5" s="212"/>
    </row>
    <row r="6" spans="1:8" x14ac:dyDescent="0.15">
      <c r="C6" s="327"/>
      <c r="D6" s="327"/>
      <c r="E6" s="302"/>
      <c r="F6" s="214"/>
    </row>
    <row r="7" spans="1:8" ht="30" x14ac:dyDescent="0.15">
      <c r="B7" s="324" t="s">
        <v>150</v>
      </c>
      <c r="C7" s="323">
        <v>4456.43</v>
      </c>
      <c r="D7" s="207">
        <v>4786.2199999999984</v>
      </c>
      <c r="E7" s="207">
        <v>-329.78999999999814</v>
      </c>
      <c r="F7" s="232" t="s">
        <v>244</v>
      </c>
      <c r="H7" s="50"/>
    </row>
    <row r="8" spans="1:8" x14ac:dyDescent="0.15">
      <c r="B8" s="324" t="s">
        <v>22</v>
      </c>
      <c r="C8" s="323">
        <v>590.1</v>
      </c>
      <c r="D8" s="207">
        <v>363.49</v>
      </c>
      <c r="E8" s="207">
        <v>226.61</v>
      </c>
      <c r="F8" s="214"/>
      <c r="G8" s="51"/>
    </row>
    <row r="9" spans="1:8" x14ac:dyDescent="0.15">
      <c r="B9" s="214" t="s">
        <v>228</v>
      </c>
      <c r="C9" s="331"/>
      <c r="D9" s="331">
        <v>59.88</v>
      </c>
      <c r="E9" s="207">
        <v>-59.88</v>
      </c>
      <c r="F9" s="214" t="s">
        <v>242</v>
      </c>
    </row>
    <row r="10" spans="1:8" x14ac:dyDescent="0.15">
      <c r="B10" s="214"/>
      <c r="C10" s="332">
        <v>5046.5300000000007</v>
      </c>
      <c r="D10" s="332">
        <v>5209.5899999999983</v>
      </c>
      <c r="E10" s="332">
        <v>-163.05999999999813</v>
      </c>
      <c r="F10" s="214"/>
    </row>
    <row r="11" spans="1:8" x14ac:dyDescent="0.15">
      <c r="C11" s="51"/>
      <c r="D11" s="51"/>
      <c r="E11" s="51"/>
    </row>
    <row r="14" spans="1:8" x14ac:dyDescent="0.15">
      <c r="B14" s="52"/>
    </row>
  </sheetData>
  <pageMargins left="0.7" right="0.7" top="0.75" bottom="0.75" header="0.3" footer="0.3"/>
  <pageSetup paperSize="9" scale="6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C781E-CC60-474B-AAAA-54DAEAD2C6F4}">
  <sheetPr>
    <tabColor theme="5" tint="0.39997558519241921"/>
    <pageSetUpPr fitToPage="1"/>
  </sheetPr>
  <dimension ref="A1:W127"/>
  <sheetViews>
    <sheetView zoomScale="120" zoomScaleNormal="120" workbookViewId="0">
      <selection activeCell="G27" sqref="G26:G27"/>
    </sheetView>
  </sheetViews>
  <sheetFormatPr baseColWidth="10" defaultColWidth="9.1640625" defaultRowHeight="14" x14ac:dyDescent="0.15"/>
  <cols>
    <col min="1" max="1" width="7" style="31" customWidth="1"/>
    <col min="2" max="2" width="40" style="31" customWidth="1"/>
    <col min="3" max="3" width="13.83203125" style="31" customWidth="1"/>
    <col min="4" max="4" width="13.6640625" style="31" customWidth="1"/>
    <col min="5" max="5" width="14" style="31" customWidth="1"/>
    <col min="6" max="6" width="3.33203125" style="31" customWidth="1"/>
    <col min="7" max="7" width="52.1640625" style="222" customWidth="1"/>
    <col min="8" max="8" width="16.33203125" style="32" customWidth="1"/>
    <col min="9" max="9" width="15.1640625" style="31" bestFit="1" customWidth="1"/>
    <col min="10" max="10" width="16.6640625" style="53" customWidth="1"/>
    <col min="11" max="11" width="3.6640625" style="32" customWidth="1"/>
    <col min="12" max="12" width="52" style="31" customWidth="1"/>
    <col min="13" max="16384" width="9.1640625" style="31"/>
  </cols>
  <sheetData>
    <row r="1" spans="1:11" x14ac:dyDescent="0.15">
      <c r="A1" s="30" t="s">
        <v>93</v>
      </c>
    </row>
    <row r="2" spans="1:11" x14ac:dyDescent="0.15">
      <c r="A2" s="30"/>
    </row>
    <row r="3" spans="1:11" s="33" customFormat="1" x14ac:dyDescent="0.15">
      <c r="A3" s="33" t="s">
        <v>108</v>
      </c>
      <c r="B3" s="34" t="s">
        <v>109</v>
      </c>
      <c r="C3" s="33" t="s">
        <v>118</v>
      </c>
      <c r="G3" s="223"/>
      <c r="H3" s="35"/>
      <c r="I3" s="45"/>
      <c r="J3" s="54"/>
      <c r="K3" s="35"/>
    </row>
    <row r="4" spans="1:11" x14ac:dyDescent="0.15">
      <c r="C4" s="58"/>
      <c r="D4" s="57"/>
      <c r="E4" s="57"/>
      <c r="F4" s="58"/>
      <c r="G4" s="224"/>
      <c r="J4" s="31"/>
      <c r="K4" s="31"/>
    </row>
    <row r="5" spans="1:11" s="36" customFormat="1" x14ac:dyDescent="0.15">
      <c r="B5" s="212"/>
      <c r="C5" s="168" t="s">
        <v>119</v>
      </c>
      <c r="D5" s="301" t="s">
        <v>207</v>
      </c>
      <c r="E5" s="213" t="s">
        <v>120</v>
      </c>
      <c r="F5" s="58"/>
      <c r="G5" s="225"/>
    </row>
    <row r="6" spans="1:11" x14ac:dyDescent="0.15">
      <c r="B6" s="214"/>
      <c r="C6" s="215"/>
      <c r="D6" s="215"/>
      <c r="E6" s="216"/>
      <c r="F6" s="76"/>
      <c r="G6" s="226"/>
      <c r="H6" s="31"/>
      <c r="J6" s="31"/>
      <c r="K6" s="31"/>
    </row>
    <row r="7" spans="1:11" ht="15" x14ac:dyDescent="0.15">
      <c r="B7" s="214" t="s">
        <v>237</v>
      </c>
      <c r="C7" s="215">
        <v>-230</v>
      </c>
      <c r="D7" s="215"/>
      <c r="E7" s="216"/>
      <c r="F7" s="76"/>
      <c r="G7" s="229" t="s">
        <v>247</v>
      </c>
      <c r="H7" s="31"/>
      <c r="J7" s="31"/>
      <c r="K7" s="31"/>
    </row>
    <row r="8" spans="1:11" s="41" customFormat="1" ht="15" x14ac:dyDescent="0.15">
      <c r="B8" s="211" t="s">
        <v>124</v>
      </c>
      <c r="C8" s="206">
        <v>7225.84</v>
      </c>
      <c r="D8" s="206">
        <v>0</v>
      </c>
      <c r="E8" s="219">
        <v>7225.84</v>
      </c>
      <c r="F8" s="77"/>
      <c r="G8" s="229" t="s">
        <v>209</v>
      </c>
    </row>
    <row r="9" spans="1:11" s="41" customFormat="1" ht="45" x14ac:dyDescent="0.15">
      <c r="B9" s="211" t="s">
        <v>162</v>
      </c>
      <c r="C9" s="218">
        <v>3521.6200000000026</v>
      </c>
      <c r="D9" s="218">
        <v>1459.97</v>
      </c>
      <c r="E9" s="219">
        <v>2061.6500000000024</v>
      </c>
      <c r="F9" s="77"/>
      <c r="G9" s="227" t="s">
        <v>246</v>
      </c>
    </row>
    <row r="10" spans="1:11" s="41" customFormat="1" ht="30" x14ac:dyDescent="0.15">
      <c r="B10" s="211" t="s">
        <v>219</v>
      </c>
      <c r="C10" s="218">
        <v>0</v>
      </c>
      <c r="D10" s="218">
        <v>1625.8</v>
      </c>
      <c r="E10" s="219">
        <v>-1625.8</v>
      </c>
      <c r="F10" s="77"/>
      <c r="G10" s="227" t="s">
        <v>220</v>
      </c>
    </row>
    <row r="11" spans="1:11" s="41" customFormat="1" ht="15" x14ac:dyDescent="0.15">
      <c r="B11" s="211" t="s">
        <v>221</v>
      </c>
      <c r="C11" s="218">
        <v>0</v>
      </c>
      <c r="D11" s="218">
        <v>76.580000000000013</v>
      </c>
      <c r="E11" s="219">
        <v>-76.580000000000013</v>
      </c>
      <c r="F11" s="77"/>
      <c r="G11" s="227" t="s">
        <v>222</v>
      </c>
    </row>
    <row r="12" spans="1:11" s="41" customFormat="1" ht="15" x14ac:dyDescent="0.15">
      <c r="B12" s="211" t="s">
        <v>195</v>
      </c>
      <c r="C12" s="218">
        <v>0</v>
      </c>
      <c r="D12" s="218">
        <v>280.2</v>
      </c>
      <c r="E12" s="219">
        <v>-280.2</v>
      </c>
      <c r="F12" s="77"/>
      <c r="G12" s="227" t="s">
        <v>223</v>
      </c>
    </row>
    <row r="13" spans="1:11" s="41" customFormat="1" ht="15" x14ac:dyDescent="0.15">
      <c r="B13" s="211" t="s">
        <v>186</v>
      </c>
      <c r="C13" s="218">
        <v>0</v>
      </c>
      <c r="D13" s="218">
        <v>196.33</v>
      </c>
      <c r="E13" s="219">
        <v>-196.33</v>
      </c>
      <c r="F13" s="77"/>
      <c r="G13" s="227" t="s">
        <v>224</v>
      </c>
    </row>
    <row r="14" spans="1:11" s="41" customFormat="1" ht="15" x14ac:dyDescent="0.15">
      <c r="B14" s="211" t="s">
        <v>200</v>
      </c>
      <c r="C14" s="218">
        <v>0</v>
      </c>
      <c r="D14" s="218">
        <v>450.4</v>
      </c>
      <c r="E14" s="219">
        <v>-450.4</v>
      </c>
      <c r="F14" s="77"/>
      <c r="G14" s="227" t="s">
        <v>238</v>
      </c>
    </row>
    <row r="15" spans="1:11" s="41" customFormat="1" ht="15" x14ac:dyDescent="0.15">
      <c r="B15" s="211" t="s">
        <v>243</v>
      </c>
      <c r="C15" s="218">
        <v>532.54999999999995</v>
      </c>
      <c r="D15" s="218">
        <v>0</v>
      </c>
      <c r="E15" s="219">
        <v>532.54999999999995</v>
      </c>
      <c r="F15" s="77"/>
      <c r="G15" s="227" t="s">
        <v>240</v>
      </c>
    </row>
    <row r="16" spans="1:11" s="41" customFormat="1" ht="45" customHeight="1" x14ac:dyDescent="0.15">
      <c r="B16" s="211" t="s">
        <v>30</v>
      </c>
      <c r="C16" s="218">
        <v>1056</v>
      </c>
      <c r="D16" s="218">
        <v>120</v>
      </c>
      <c r="E16" s="219">
        <v>936</v>
      </c>
      <c r="F16" s="77"/>
      <c r="G16" s="227" t="s">
        <v>251</v>
      </c>
    </row>
    <row r="17" spans="2:23" s="41" customFormat="1" ht="30" x14ac:dyDescent="0.15">
      <c r="B17" s="211" t="s">
        <v>125</v>
      </c>
      <c r="C17" s="218">
        <v>240</v>
      </c>
      <c r="D17" s="218">
        <v>560</v>
      </c>
      <c r="E17" s="219">
        <v>-320</v>
      </c>
      <c r="F17" s="77"/>
      <c r="G17" s="227" t="s">
        <v>210</v>
      </c>
    </row>
    <row r="18" spans="2:23" ht="30" x14ac:dyDescent="0.15">
      <c r="B18" s="217" t="s">
        <v>126</v>
      </c>
      <c r="C18" s="220">
        <v>-375</v>
      </c>
      <c r="D18" s="221">
        <v>0</v>
      </c>
      <c r="E18" s="219">
        <v>-375</v>
      </c>
      <c r="F18" s="77"/>
      <c r="G18" s="228" t="s">
        <v>211</v>
      </c>
      <c r="H18" s="31"/>
      <c r="J18" s="31"/>
      <c r="K18" s="31"/>
    </row>
    <row r="19" spans="2:23" s="41" customFormat="1" ht="15" x14ac:dyDescent="0.15">
      <c r="B19" s="211" t="s">
        <v>127</v>
      </c>
      <c r="C19" s="218">
        <v>292.5</v>
      </c>
      <c r="D19" s="218">
        <v>0</v>
      </c>
      <c r="E19" s="219">
        <v>292.5</v>
      </c>
      <c r="F19" s="77"/>
      <c r="G19" s="227" t="s">
        <v>212</v>
      </c>
    </row>
    <row r="20" spans="2:23" s="41" customFormat="1" ht="15" x14ac:dyDescent="0.15">
      <c r="B20" s="211" t="s">
        <v>128</v>
      </c>
      <c r="C20" s="218">
        <v>7035.5599999999995</v>
      </c>
      <c r="D20" s="218">
        <v>8215.02</v>
      </c>
      <c r="E20" s="219">
        <v>-1179.4600000000009</v>
      </c>
      <c r="F20" s="77"/>
      <c r="G20" s="227" t="s">
        <v>245</v>
      </c>
    </row>
    <row r="21" spans="2:23" s="41" customFormat="1" ht="45" x14ac:dyDescent="0.15">
      <c r="B21" s="211" t="s">
        <v>129</v>
      </c>
      <c r="C21" s="218">
        <v>582</v>
      </c>
      <c r="D21" s="218">
        <v>15198</v>
      </c>
      <c r="E21" s="219">
        <v>-14616</v>
      </c>
      <c r="F21" s="77"/>
      <c r="G21" s="227" t="s">
        <v>252</v>
      </c>
    </row>
    <row r="22" spans="2:23" s="41" customFormat="1" ht="15" x14ac:dyDescent="0.15">
      <c r="B22" s="211" t="s">
        <v>130</v>
      </c>
      <c r="C22" s="218">
        <v>320</v>
      </c>
      <c r="D22" s="218">
        <v>50</v>
      </c>
      <c r="E22" s="219">
        <v>270</v>
      </c>
      <c r="F22" s="77"/>
      <c r="G22" s="227"/>
    </row>
    <row r="23" spans="2:23" s="41" customFormat="1" ht="15" x14ac:dyDescent="0.15">
      <c r="B23" s="211" t="s">
        <v>123</v>
      </c>
      <c r="C23" s="218"/>
      <c r="D23" s="218">
        <v>4292.32</v>
      </c>
      <c r="E23" s="219">
        <v>-4292.32</v>
      </c>
      <c r="F23" s="77"/>
      <c r="G23" s="227" t="s">
        <v>239</v>
      </c>
    </row>
    <row r="24" spans="2:23" x14ac:dyDescent="0.15">
      <c r="B24" s="214"/>
      <c r="C24" s="316">
        <v>20201.07</v>
      </c>
      <c r="D24" s="316">
        <v>32524.62</v>
      </c>
      <c r="E24" s="316">
        <v>-12093.55</v>
      </c>
      <c r="F24" s="77"/>
      <c r="G24" s="228"/>
      <c r="H24" s="31"/>
      <c r="J24" s="31"/>
      <c r="K24" s="31"/>
    </row>
    <row r="25" spans="2:23" s="58" customFormat="1" x14ac:dyDescent="0.15">
      <c r="F25" s="59"/>
      <c r="G25" s="228"/>
    </row>
    <row r="26" spans="2:23" s="58" customFormat="1" x14ac:dyDescent="0.15">
      <c r="B26" s="60"/>
      <c r="C26" s="60"/>
      <c r="D26" s="60"/>
      <c r="E26" s="61"/>
      <c r="F26" s="61"/>
      <c r="G26" s="230"/>
      <c r="H26" s="60"/>
      <c r="I26" s="60"/>
      <c r="J26" s="62"/>
      <c r="K26" s="60"/>
      <c r="L26" s="60"/>
      <c r="M26" s="63"/>
      <c r="N26" s="64"/>
      <c r="O26" s="64"/>
      <c r="P26" s="64"/>
      <c r="Q26" s="64"/>
      <c r="R26" s="65"/>
      <c r="S26" s="66"/>
      <c r="T26" s="66"/>
      <c r="U26" s="66"/>
      <c r="V26" s="64"/>
      <c r="W26" s="64"/>
    </row>
    <row r="27" spans="2:23" s="58" customFormat="1" x14ac:dyDescent="0.15">
      <c r="B27" s="60"/>
      <c r="C27" s="60"/>
      <c r="D27" s="60"/>
      <c r="E27" s="61"/>
      <c r="F27" s="61"/>
      <c r="G27" s="230"/>
      <c r="H27" s="60"/>
      <c r="I27" s="60"/>
      <c r="J27" s="62"/>
      <c r="K27" s="60"/>
      <c r="L27" s="60"/>
      <c r="M27" s="63"/>
      <c r="N27" s="64"/>
      <c r="O27" s="64"/>
      <c r="P27" s="64"/>
      <c r="Q27" s="64"/>
      <c r="R27" s="65"/>
      <c r="S27" s="66"/>
      <c r="T27" s="66"/>
      <c r="U27" s="66"/>
      <c r="V27" s="64"/>
      <c r="W27" s="64"/>
    </row>
    <row r="28" spans="2:23" s="58" customFormat="1" x14ac:dyDescent="0.15">
      <c r="B28" s="60"/>
      <c r="C28" s="60"/>
      <c r="D28" s="60"/>
      <c r="E28" s="61"/>
      <c r="F28" s="61"/>
      <c r="G28" s="230"/>
      <c r="H28" s="60"/>
      <c r="I28" s="60"/>
      <c r="J28" s="62"/>
      <c r="K28" s="60"/>
      <c r="L28" s="60"/>
      <c r="M28" s="63"/>
      <c r="N28" s="64"/>
      <c r="O28" s="64"/>
      <c r="P28" s="64"/>
      <c r="Q28" s="64"/>
      <c r="R28" s="65"/>
      <c r="S28" s="66"/>
      <c r="T28" s="66"/>
      <c r="U28" s="66"/>
      <c r="V28" s="64"/>
      <c r="W28" s="64"/>
    </row>
    <row r="29" spans="2:23" s="58" customFormat="1" x14ac:dyDescent="0.15">
      <c r="B29" s="60"/>
      <c r="C29" s="60"/>
      <c r="D29" s="60"/>
      <c r="E29" s="61"/>
      <c r="F29" s="61"/>
      <c r="G29" s="231"/>
      <c r="H29" s="67"/>
      <c r="I29" s="60"/>
      <c r="J29" s="62"/>
      <c r="K29" s="67"/>
      <c r="L29" s="60"/>
      <c r="M29" s="63"/>
      <c r="N29" s="64"/>
      <c r="O29" s="64"/>
      <c r="P29" s="64"/>
      <c r="Q29" s="64"/>
      <c r="R29" s="65"/>
      <c r="S29" s="66"/>
      <c r="T29" s="66"/>
      <c r="U29" s="66"/>
      <c r="V29" s="64"/>
      <c r="W29" s="64"/>
    </row>
    <row r="30" spans="2:23" s="58" customFormat="1" x14ac:dyDescent="0.15">
      <c r="B30" s="60"/>
      <c r="C30" s="60"/>
      <c r="D30" s="60"/>
      <c r="E30" s="61"/>
      <c r="F30" s="61"/>
      <c r="G30" s="230"/>
      <c r="H30" s="60"/>
      <c r="I30" s="60"/>
      <c r="J30" s="62"/>
      <c r="K30" s="60"/>
      <c r="L30" s="60"/>
      <c r="M30" s="63"/>
      <c r="N30" s="64"/>
      <c r="O30" s="64"/>
      <c r="P30" s="64"/>
      <c r="Q30" s="64"/>
      <c r="R30" s="65"/>
      <c r="S30" s="66"/>
      <c r="T30" s="66"/>
      <c r="U30" s="66"/>
      <c r="V30" s="64"/>
      <c r="W30" s="64"/>
    </row>
    <row r="31" spans="2:23" s="58" customFormat="1" x14ac:dyDescent="0.15">
      <c r="B31" s="60"/>
      <c r="C31" s="60"/>
      <c r="D31" s="60"/>
      <c r="E31" s="61"/>
      <c r="F31" s="61"/>
      <c r="G31" s="230"/>
      <c r="H31" s="60"/>
      <c r="I31" s="60"/>
      <c r="J31" s="62"/>
      <c r="K31" s="60"/>
      <c r="L31" s="60"/>
      <c r="M31" s="63"/>
      <c r="N31" s="64"/>
      <c r="O31" s="64"/>
      <c r="P31" s="64"/>
      <c r="Q31" s="64"/>
      <c r="R31" s="65"/>
      <c r="S31" s="64"/>
      <c r="T31" s="64"/>
      <c r="U31" s="66"/>
      <c r="V31" s="64"/>
      <c r="W31" s="64"/>
    </row>
    <row r="32" spans="2:23" s="58" customFormat="1" x14ac:dyDescent="0.15">
      <c r="B32" s="60"/>
      <c r="C32" s="60"/>
      <c r="D32" s="60"/>
      <c r="E32" s="61"/>
      <c r="F32" s="61"/>
      <c r="G32" s="230"/>
      <c r="H32" s="60"/>
      <c r="I32" s="60"/>
      <c r="J32" s="62"/>
      <c r="K32" s="60"/>
      <c r="L32" s="60"/>
      <c r="M32" s="63"/>
      <c r="N32" s="64"/>
      <c r="O32" s="64"/>
      <c r="P32" s="64"/>
      <c r="Q32" s="64"/>
      <c r="R32" s="65"/>
      <c r="S32" s="64"/>
      <c r="T32" s="64"/>
      <c r="U32" s="63"/>
      <c r="V32" s="64"/>
      <c r="W32" s="64"/>
    </row>
    <row r="33" spans="2:23" s="58" customFormat="1" x14ac:dyDescent="0.15">
      <c r="B33" s="60"/>
      <c r="C33" s="60"/>
      <c r="D33" s="60"/>
      <c r="E33" s="61"/>
      <c r="F33" s="61"/>
      <c r="G33" s="230"/>
      <c r="H33" s="60"/>
      <c r="I33" s="60"/>
      <c r="J33" s="62"/>
      <c r="K33" s="60"/>
      <c r="L33" s="60"/>
      <c r="M33" s="63"/>
      <c r="N33" s="64"/>
      <c r="O33" s="64"/>
      <c r="P33" s="64"/>
      <c r="Q33" s="64"/>
      <c r="R33" s="65"/>
      <c r="S33" s="64"/>
      <c r="T33" s="64"/>
      <c r="U33" s="66"/>
      <c r="V33" s="64"/>
      <c r="W33" s="64"/>
    </row>
    <row r="34" spans="2:23" s="58" customFormat="1" x14ac:dyDescent="0.15">
      <c r="B34" s="60"/>
      <c r="C34" s="60"/>
      <c r="D34" s="60"/>
      <c r="E34" s="61"/>
      <c r="F34" s="61"/>
      <c r="G34" s="230"/>
      <c r="H34" s="60"/>
      <c r="I34" s="60"/>
      <c r="J34" s="62"/>
      <c r="K34" s="60"/>
      <c r="L34" s="67"/>
      <c r="M34" s="63"/>
      <c r="N34" s="64"/>
      <c r="O34" s="64"/>
      <c r="P34" s="64"/>
      <c r="Q34" s="64"/>
      <c r="R34" s="65"/>
      <c r="S34" s="64"/>
      <c r="T34" s="66"/>
      <c r="U34" s="66"/>
      <c r="V34" s="64"/>
      <c r="W34" s="64"/>
    </row>
    <row r="35" spans="2:23" s="58" customFormat="1" x14ac:dyDescent="0.15">
      <c r="B35" s="60"/>
      <c r="C35" s="60"/>
      <c r="D35" s="60"/>
      <c r="E35" s="61"/>
      <c r="F35" s="61"/>
      <c r="G35" s="230"/>
      <c r="H35" s="60"/>
      <c r="I35" s="60"/>
      <c r="J35" s="62"/>
      <c r="K35" s="60"/>
      <c r="L35" s="67"/>
      <c r="M35" s="63"/>
      <c r="N35" s="64"/>
      <c r="O35" s="65"/>
      <c r="P35" s="64"/>
      <c r="Q35" s="64"/>
      <c r="R35" s="65"/>
      <c r="S35" s="64"/>
      <c r="T35" s="64"/>
      <c r="U35" s="66"/>
      <c r="V35" s="64"/>
      <c r="W35" s="64"/>
    </row>
    <row r="36" spans="2:23" s="58" customFormat="1" x14ac:dyDescent="0.15">
      <c r="B36" s="60"/>
      <c r="C36" s="60"/>
      <c r="D36" s="60"/>
      <c r="E36" s="61"/>
      <c r="F36" s="61"/>
      <c r="G36" s="230"/>
      <c r="H36" s="60"/>
      <c r="I36" s="60"/>
      <c r="J36" s="62"/>
      <c r="K36" s="60"/>
      <c r="L36" s="60"/>
      <c r="M36" s="63"/>
      <c r="N36" s="64"/>
      <c r="O36" s="64"/>
      <c r="P36" s="64"/>
      <c r="Q36" s="64"/>
      <c r="R36" s="64"/>
      <c r="S36" s="64"/>
      <c r="T36" s="64"/>
      <c r="U36" s="66"/>
      <c r="V36" s="64"/>
      <c r="W36" s="64"/>
    </row>
    <row r="37" spans="2:23" s="58" customFormat="1" x14ac:dyDescent="0.15">
      <c r="B37" s="60"/>
      <c r="C37" s="60"/>
      <c r="D37" s="60"/>
      <c r="E37" s="61"/>
      <c r="F37" s="61"/>
      <c r="G37" s="230"/>
      <c r="H37" s="60"/>
      <c r="I37" s="60"/>
      <c r="J37" s="62"/>
      <c r="K37" s="60"/>
      <c r="L37" s="60"/>
      <c r="M37" s="63"/>
      <c r="N37" s="64"/>
      <c r="O37" s="64"/>
      <c r="P37" s="64"/>
      <c r="Q37" s="64"/>
      <c r="R37" s="64"/>
      <c r="S37" s="66"/>
      <c r="T37" s="64"/>
      <c r="U37" s="66"/>
      <c r="V37" s="68"/>
      <c r="W37" s="64"/>
    </row>
    <row r="38" spans="2:23" s="58" customFormat="1" x14ac:dyDescent="0.15">
      <c r="B38" s="60"/>
      <c r="C38" s="60"/>
      <c r="D38" s="60"/>
      <c r="E38" s="61"/>
      <c r="F38" s="61"/>
      <c r="G38" s="230"/>
      <c r="H38" s="60"/>
      <c r="I38" s="60"/>
      <c r="J38" s="62"/>
      <c r="K38" s="60"/>
      <c r="L38" s="67"/>
      <c r="M38" s="63"/>
      <c r="N38" s="64"/>
      <c r="O38" s="64"/>
      <c r="P38" s="64"/>
      <c r="Q38" s="64"/>
      <c r="R38" s="65"/>
      <c r="S38" s="66"/>
      <c r="T38" s="64"/>
      <c r="U38" s="66"/>
      <c r="V38" s="64"/>
      <c r="W38" s="64"/>
    </row>
    <row r="39" spans="2:23" s="58" customFormat="1" x14ac:dyDescent="0.15">
      <c r="B39" s="60"/>
      <c r="C39" s="60"/>
      <c r="D39" s="60"/>
      <c r="E39" s="61"/>
      <c r="F39" s="61"/>
      <c r="G39" s="230"/>
      <c r="H39" s="60"/>
      <c r="I39" s="67"/>
      <c r="J39" s="69"/>
      <c r="K39" s="60"/>
      <c r="L39" s="60"/>
      <c r="M39" s="63"/>
      <c r="N39" s="64"/>
      <c r="O39" s="64"/>
      <c r="P39" s="64"/>
      <c r="Q39" s="64"/>
      <c r="R39" s="65"/>
      <c r="S39" s="66"/>
      <c r="T39" s="64"/>
      <c r="U39" s="66"/>
      <c r="V39" s="64"/>
      <c r="W39" s="64"/>
    </row>
    <row r="40" spans="2:23" s="58" customFormat="1" x14ac:dyDescent="0.15">
      <c r="B40" s="60"/>
      <c r="C40" s="60"/>
      <c r="D40" s="60"/>
      <c r="E40" s="61"/>
      <c r="F40" s="61"/>
      <c r="G40" s="230"/>
      <c r="H40" s="60"/>
      <c r="I40" s="60"/>
      <c r="J40" s="62"/>
      <c r="K40" s="60"/>
      <c r="L40" s="60"/>
      <c r="M40" s="63"/>
      <c r="N40" s="64"/>
      <c r="O40" s="64"/>
      <c r="P40" s="64"/>
      <c r="Q40" s="64"/>
      <c r="R40" s="65"/>
      <c r="S40" s="66"/>
      <c r="T40" s="64"/>
      <c r="U40" s="66"/>
      <c r="V40" s="64"/>
      <c r="W40" s="64"/>
    </row>
    <row r="41" spans="2:23" s="58" customFormat="1" x14ac:dyDescent="0.15">
      <c r="B41" s="60"/>
      <c r="C41" s="60"/>
      <c r="D41" s="60"/>
      <c r="E41" s="61"/>
      <c r="F41" s="61"/>
      <c r="G41" s="230"/>
      <c r="H41" s="60"/>
      <c r="I41" s="60"/>
      <c r="J41" s="62"/>
      <c r="K41" s="60"/>
      <c r="L41" s="60"/>
      <c r="M41" s="63"/>
      <c r="N41" s="64"/>
      <c r="O41" s="65"/>
      <c r="P41" s="64"/>
      <c r="Q41" s="64"/>
      <c r="R41" s="65"/>
      <c r="S41" s="66"/>
      <c r="T41" s="64"/>
      <c r="U41" s="66"/>
      <c r="V41" s="64"/>
      <c r="W41" s="64"/>
    </row>
    <row r="42" spans="2:23" s="58" customFormat="1" x14ac:dyDescent="0.15">
      <c r="B42" s="60"/>
      <c r="C42" s="60"/>
      <c r="D42" s="60"/>
      <c r="E42" s="61"/>
      <c r="F42" s="61"/>
      <c r="G42" s="230"/>
      <c r="H42" s="60"/>
      <c r="I42" s="60"/>
      <c r="J42" s="62"/>
      <c r="K42" s="60"/>
      <c r="L42" s="60"/>
      <c r="M42" s="63"/>
      <c r="N42" s="64"/>
      <c r="O42" s="65"/>
      <c r="P42" s="64"/>
      <c r="Q42" s="64"/>
      <c r="R42" s="65"/>
      <c r="S42" s="66"/>
      <c r="T42" s="64"/>
      <c r="U42" s="66"/>
      <c r="V42" s="64"/>
      <c r="W42" s="64"/>
    </row>
    <row r="43" spans="2:23" s="58" customFormat="1" x14ac:dyDescent="0.15">
      <c r="B43" s="60"/>
      <c r="C43" s="60"/>
      <c r="D43" s="60"/>
      <c r="E43" s="61"/>
      <c r="F43" s="61"/>
      <c r="G43" s="230"/>
      <c r="H43" s="60"/>
      <c r="I43" s="60"/>
      <c r="J43" s="62"/>
      <c r="K43" s="60"/>
      <c r="L43" s="60"/>
      <c r="M43" s="63"/>
      <c r="N43" s="64"/>
      <c r="O43" s="64"/>
      <c r="P43" s="64"/>
      <c r="Q43" s="64"/>
      <c r="R43" s="65"/>
      <c r="S43" s="66"/>
      <c r="T43" s="64"/>
      <c r="U43" s="66"/>
      <c r="V43" s="64"/>
      <c r="W43" s="64"/>
    </row>
    <row r="44" spans="2:23" s="58" customFormat="1" x14ac:dyDescent="0.15">
      <c r="B44" s="60"/>
      <c r="C44" s="60"/>
      <c r="D44" s="60"/>
      <c r="E44" s="61"/>
      <c r="F44" s="61"/>
      <c r="G44" s="230"/>
      <c r="H44" s="60"/>
      <c r="I44" s="70"/>
      <c r="J44" s="71"/>
      <c r="K44" s="60"/>
      <c r="L44" s="60"/>
      <c r="M44" s="63"/>
      <c r="N44" s="65"/>
      <c r="O44" s="65"/>
      <c r="P44" s="64"/>
      <c r="Q44" s="64"/>
      <c r="R44" s="65"/>
      <c r="S44" s="66"/>
      <c r="T44" s="64"/>
      <c r="U44" s="66"/>
      <c r="V44" s="64"/>
      <c r="W44" s="64"/>
    </row>
    <row r="45" spans="2:23" s="58" customFormat="1" x14ac:dyDescent="0.15">
      <c r="B45" s="60"/>
      <c r="C45" s="60"/>
      <c r="D45" s="60"/>
      <c r="E45" s="61"/>
      <c r="F45" s="61"/>
      <c r="G45" s="230"/>
      <c r="H45" s="60"/>
      <c r="I45" s="60"/>
      <c r="J45" s="62"/>
      <c r="K45" s="60"/>
      <c r="L45" s="60"/>
      <c r="M45" s="63"/>
      <c r="N45" s="64"/>
      <c r="O45" s="65"/>
      <c r="P45" s="64"/>
      <c r="Q45" s="64"/>
      <c r="R45" s="65"/>
      <c r="S45" s="66"/>
      <c r="T45" s="64"/>
      <c r="U45" s="66"/>
      <c r="V45" s="64"/>
      <c r="W45" s="64"/>
    </row>
    <row r="46" spans="2:23" s="58" customFormat="1" x14ac:dyDescent="0.15">
      <c r="B46" s="60"/>
      <c r="C46" s="60"/>
      <c r="D46" s="60"/>
      <c r="E46" s="61"/>
      <c r="F46" s="61"/>
      <c r="G46" s="230"/>
      <c r="H46" s="60"/>
      <c r="I46" s="60"/>
      <c r="J46" s="62"/>
      <c r="K46" s="60"/>
      <c r="L46" s="67"/>
      <c r="M46" s="63"/>
      <c r="N46" s="64"/>
      <c r="O46" s="64"/>
      <c r="P46" s="64"/>
      <c r="Q46" s="64"/>
      <c r="R46" s="65"/>
      <c r="S46" s="64"/>
      <c r="T46" s="64"/>
      <c r="U46" s="66"/>
      <c r="V46" s="64"/>
      <c r="W46" s="64"/>
    </row>
    <row r="47" spans="2:23" s="58" customFormat="1" x14ac:dyDescent="0.15">
      <c r="B47" s="60"/>
      <c r="C47" s="60"/>
      <c r="D47" s="60"/>
      <c r="E47" s="61"/>
      <c r="F47" s="61"/>
      <c r="G47" s="230"/>
      <c r="H47" s="60"/>
      <c r="I47" s="60"/>
      <c r="J47" s="62"/>
      <c r="K47" s="60"/>
      <c r="L47" s="60"/>
      <c r="M47" s="63"/>
      <c r="N47" s="64"/>
      <c r="O47" s="64"/>
      <c r="P47" s="64"/>
      <c r="Q47" s="64"/>
      <c r="R47" s="64"/>
      <c r="S47" s="64"/>
      <c r="T47" s="64"/>
      <c r="U47" s="66"/>
      <c r="V47" s="64"/>
      <c r="W47" s="64"/>
    </row>
    <row r="48" spans="2:23" s="58" customFormat="1" x14ac:dyDescent="0.15">
      <c r="B48" s="60"/>
      <c r="C48" s="60"/>
      <c r="D48" s="60"/>
      <c r="E48" s="61"/>
      <c r="F48" s="61"/>
      <c r="G48" s="230"/>
      <c r="H48" s="60"/>
      <c r="I48" s="60"/>
      <c r="J48" s="62"/>
      <c r="K48" s="60"/>
      <c r="L48" s="60"/>
      <c r="M48" s="63"/>
      <c r="N48" s="64"/>
      <c r="O48" s="64"/>
      <c r="P48" s="64"/>
      <c r="Q48" s="64"/>
      <c r="R48" s="65"/>
      <c r="S48" s="64"/>
      <c r="T48" s="64"/>
      <c r="U48" s="66"/>
      <c r="V48" s="64"/>
      <c r="W48" s="64"/>
    </row>
    <row r="49" spans="2:23" s="58" customFormat="1" x14ac:dyDescent="0.15">
      <c r="B49" s="60"/>
      <c r="C49" s="60"/>
      <c r="D49" s="60"/>
      <c r="E49" s="61"/>
      <c r="F49" s="61"/>
      <c r="G49" s="230"/>
      <c r="H49" s="60"/>
      <c r="I49" s="60"/>
      <c r="J49" s="62"/>
      <c r="K49" s="60"/>
      <c r="L49" s="60"/>
      <c r="M49" s="63"/>
      <c r="N49" s="64"/>
      <c r="O49" s="64"/>
      <c r="P49" s="65"/>
      <c r="Q49" s="64"/>
      <c r="R49" s="64"/>
      <c r="S49" s="64"/>
      <c r="T49" s="66"/>
      <c r="U49" s="66"/>
      <c r="V49" s="64"/>
      <c r="W49" s="64"/>
    </row>
    <row r="50" spans="2:23" s="58" customFormat="1" x14ac:dyDescent="0.15">
      <c r="B50" s="60"/>
      <c r="C50" s="60"/>
      <c r="D50" s="60"/>
      <c r="E50" s="61"/>
      <c r="F50" s="61"/>
      <c r="G50" s="230"/>
      <c r="H50" s="60"/>
      <c r="I50" s="60"/>
      <c r="J50" s="62"/>
      <c r="K50" s="60"/>
      <c r="L50" s="60"/>
      <c r="M50" s="63"/>
      <c r="N50" s="64"/>
      <c r="O50" s="64"/>
      <c r="P50" s="64"/>
      <c r="Q50" s="64"/>
      <c r="R50" s="65"/>
      <c r="S50" s="66"/>
      <c r="T50" s="64"/>
      <c r="U50" s="66"/>
      <c r="V50" s="64"/>
      <c r="W50" s="64"/>
    </row>
    <row r="51" spans="2:23" s="58" customFormat="1" x14ac:dyDescent="0.15">
      <c r="B51" s="60"/>
      <c r="C51" s="60"/>
      <c r="D51" s="60"/>
      <c r="E51" s="61"/>
      <c r="F51" s="61"/>
      <c r="G51" s="230"/>
      <c r="H51" s="60"/>
      <c r="I51" s="60"/>
      <c r="J51" s="62"/>
      <c r="K51" s="60"/>
      <c r="L51" s="67"/>
      <c r="M51" s="63"/>
      <c r="N51" s="64"/>
      <c r="O51" s="64"/>
      <c r="P51" s="65"/>
      <c r="Q51" s="64"/>
      <c r="R51" s="64"/>
      <c r="S51" s="64"/>
      <c r="T51" s="64"/>
      <c r="U51" s="66"/>
      <c r="V51" s="64"/>
      <c r="W51" s="64"/>
    </row>
    <row r="52" spans="2:23" s="58" customFormat="1" x14ac:dyDescent="0.15">
      <c r="B52" s="60"/>
      <c r="C52" s="60"/>
      <c r="D52" s="60"/>
      <c r="E52" s="61"/>
      <c r="F52" s="61"/>
      <c r="G52" s="230"/>
      <c r="H52" s="60"/>
      <c r="I52" s="60"/>
      <c r="J52" s="62"/>
      <c r="K52" s="60"/>
      <c r="L52" s="60"/>
      <c r="M52" s="63"/>
      <c r="N52" s="64"/>
      <c r="O52" s="64"/>
      <c r="P52" s="64"/>
      <c r="Q52" s="64"/>
      <c r="R52" s="65"/>
      <c r="S52" s="64"/>
      <c r="T52" s="64"/>
      <c r="U52" s="66"/>
      <c r="V52" s="64"/>
      <c r="W52" s="64"/>
    </row>
    <row r="53" spans="2:23" s="58" customFormat="1" x14ac:dyDescent="0.15">
      <c r="B53" s="60"/>
      <c r="C53" s="60"/>
      <c r="D53" s="60"/>
      <c r="E53" s="61"/>
      <c r="F53" s="61"/>
      <c r="G53" s="230"/>
      <c r="H53" s="60"/>
      <c r="I53" s="60"/>
      <c r="J53" s="62"/>
      <c r="K53" s="60"/>
      <c r="L53" s="60"/>
      <c r="M53" s="63"/>
      <c r="N53" s="64"/>
      <c r="O53" s="64"/>
      <c r="P53" s="64"/>
      <c r="Q53" s="64"/>
      <c r="R53" s="64"/>
      <c r="S53" s="66"/>
      <c r="T53" s="64"/>
      <c r="U53" s="66"/>
      <c r="V53" s="64"/>
      <c r="W53" s="64"/>
    </row>
    <row r="54" spans="2:23" s="58" customFormat="1" x14ac:dyDescent="0.15">
      <c r="B54" s="60"/>
      <c r="C54" s="60"/>
      <c r="D54" s="60"/>
      <c r="E54" s="61"/>
      <c r="F54" s="61"/>
      <c r="G54" s="230"/>
      <c r="H54" s="60"/>
      <c r="I54" s="60"/>
      <c r="J54" s="62"/>
      <c r="K54" s="60"/>
      <c r="L54" s="67"/>
      <c r="M54" s="63"/>
      <c r="N54" s="64"/>
      <c r="O54" s="64"/>
      <c r="P54" s="64"/>
      <c r="Q54" s="64"/>
      <c r="R54" s="65"/>
      <c r="S54" s="66"/>
      <c r="T54" s="64"/>
      <c r="U54" s="66"/>
      <c r="V54" s="64"/>
      <c r="W54" s="64"/>
    </row>
    <row r="55" spans="2:23" s="58" customFormat="1" x14ac:dyDescent="0.15">
      <c r="B55" s="60"/>
      <c r="C55" s="60"/>
      <c r="D55" s="60"/>
      <c r="E55" s="61"/>
      <c r="F55" s="61"/>
      <c r="G55" s="230"/>
      <c r="H55" s="60"/>
      <c r="I55" s="60"/>
      <c r="J55" s="62"/>
      <c r="K55" s="60"/>
      <c r="L55" s="67"/>
      <c r="M55" s="63"/>
      <c r="N55" s="64"/>
      <c r="O55" s="64"/>
      <c r="P55" s="64"/>
      <c r="Q55" s="64"/>
      <c r="R55" s="65"/>
      <c r="S55" s="64"/>
      <c r="T55" s="64"/>
      <c r="U55" s="66"/>
      <c r="V55" s="64"/>
      <c r="W55" s="64"/>
    </row>
    <row r="56" spans="2:23" s="58" customFormat="1" x14ac:dyDescent="0.15">
      <c r="B56" s="60"/>
      <c r="C56" s="60"/>
      <c r="D56" s="60"/>
      <c r="E56" s="61"/>
      <c r="F56" s="61"/>
      <c r="G56" s="230"/>
      <c r="H56" s="60"/>
      <c r="I56" s="60"/>
      <c r="J56" s="62"/>
      <c r="K56" s="60"/>
      <c r="L56" s="67"/>
      <c r="M56" s="63"/>
      <c r="N56" s="64"/>
      <c r="O56" s="65"/>
      <c r="P56" s="64"/>
      <c r="Q56" s="64"/>
      <c r="R56" s="64"/>
      <c r="S56" s="64"/>
      <c r="T56" s="64"/>
      <c r="U56" s="66"/>
      <c r="V56" s="64"/>
      <c r="W56" s="64"/>
    </row>
    <row r="57" spans="2:23" s="58" customFormat="1" x14ac:dyDescent="0.15">
      <c r="B57" s="60"/>
      <c r="C57" s="60"/>
      <c r="D57" s="60"/>
      <c r="E57" s="61"/>
      <c r="F57" s="61"/>
      <c r="G57" s="230"/>
      <c r="H57" s="60"/>
      <c r="I57" s="67"/>
      <c r="J57" s="69"/>
      <c r="K57" s="60"/>
      <c r="L57" s="60"/>
      <c r="M57" s="63"/>
      <c r="N57" s="64"/>
      <c r="O57" s="65"/>
      <c r="P57" s="64"/>
      <c r="Q57" s="64"/>
      <c r="R57" s="64"/>
      <c r="S57" s="64"/>
      <c r="T57" s="64"/>
      <c r="U57" s="66"/>
      <c r="V57" s="64"/>
      <c r="W57" s="64"/>
    </row>
    <row r="58" spans="2:23" s="58" customFormat="1" x14ac:dyDescent="0.15">
      <c r="B58" s="60"/>
      <c r="C58" s="60"/>
      <c r="D58" s="60"/>
      <c r="E58" s="61"/>
      <c r="F58" s="61"/>
      <c r="G58" s="230"/>
      <c r="H58" s="60"/>
      <c r="I58" s="60"/>
      <c r="J58" s="62"/>
      <c r="K58" s="60"/>
      <c r="L58" s="60"/>
      <c r="M58" s="63"/>
      <c r="N58" s="64"/>
      <c r="O58" s="64"/>
      <c r="P58" s="64"/>
      <c r="Q58" s="65"/>
      <c r="R58" s="65"/>
      <c r="S58" s="64"/>
      <c r="T58" s="64"/>
      <c r="U58" s="66"/>
      <c r="V58" s="64"/>
      <c r="W58" s="64"/>
    </row>
    <row r="59" spans="2:23" s="58" customFormat="1" x14ac:dyDescent="0.15">
      <c r="B59" s="60"/>
      <c r="C59" s="60"/>
      <c r="D59" s="60"/>
      <c r="E59" s="61"/>
      <c r="F59" s="61"/>
      <c r="G59" s="230"/>
      <c r="H59" s="60"/>
      <c r="I59" s="60"/>
      <c r="J59" s="62"/>
      <c r="K59" s="60"/>
      <c r="L59" s="60"/>
      <c r="M59" s="63"/>
      <c r="N59" s="64"/>
      <c r="O59" s="64"/>
      <c r="P59" s="64"/>
      <c r="Q59" s="64"/>
      <c r="R59" s="65"/>
      <c r="S59" s="66"/>
      <c r="T59" s="66"/>
      <c r="U59" s="66"/>
      <c r="V59" s="64"/>
      <c r="W59" s="64"/>
    </row>
    <row r="60" spans="2:23" s="58" customFormat="1" x14ac:dyDescent="0.15">
      <c r="B60" s="60"/>
      <c r="C60" s="60"/>
      <c r="D60" s="60"/>
      <c r="E60" s="61"/>
      <c r="F60" s="61"/>
      <c r="G60" s="230"/>
      <c r="H60" s="60"/>
      <c r="I60" s="60"/>
      <c r="J60" s="62"/>
      <c r="K60" s="60"/>
      <c r="L60" s="60"/>
      <c r="M60" s="63"/>
      <c r="N60" s="64"/>
      <c r="O60" s="64"/>
      <c r="P60" s="64"/>
      <c r="Q60" s="64"/>
      <c r="R60" s="65"/>
      <c r="S60" s="64"/>
      <c r="T60" s="64"/>
      <c r="U60" s="66"/>
      <c r="V60" s="64"/>
      <c r="W60" s="64"/>
    </row>
    <row r="61" spans="2:23" s="58" customFormat="1" x14ac:dyDescent="0.15">
      <c r="B61" s="60"/>
      <c r="C61" s="60"/>
      <c r="D61" s="60"/>
      <c r="E61" s="61"/>
      <c r="F61" s="61"/>
      <c r="G61" s="231"/>
      <c r="H61" s="67"/>
      <c r="I61" s="60"/>
      <c r="J61" s="62"/>
      <c r="K61" s="67"/>
      <c r="L61" s="60"/>
      <c r="M61" s="63"/>
      <c r="N61" s="64"/>
      <c r="O61" s="64"/>
      <c r="P61" s="64"/>
      <c r="Q61" s="64"/>
      <c r="R61" s="65"/>
      <c r="S61" s="64"/>
      <c r="T61" s="64"/>
      <c r="U61" s="66"/>
      <c r="V61" s="64"/>
      <c r="W61" s="64"/>
    </row>
    <row r="62" spans="2:23" s="58" customFormat="1" x14ac:dyDescent="0.15">
      <c r="B62" s="60"/>
      <c r="C62" s="60"/>
      <c r="D62" s="60"/>
      <c r="E62" s="61"/>
      <c r="F62" s="61"/>
      <c r="G62" s="230"/>
      <c r="H62" s="60"/>
      <c r="I62" s="60"/>
      <c r="J62" s="62"/>
      <c r="K62" s="60"/>
      <c r="L62" s="60"/>
      <c r="M62" s="63"/>
      <c r="N62" s="64"/>
      <c r="O62" s="64"/>
      <c r="P62" s="64"/>
      <c r="Q62" s="64"/>
      <c r="R62" s="65"/>
      <c r="S62" s="66"/>
      <c r="T62" s="64"/>
      <c r="U62" s="66"/>
      <c r="V62" s="64"/>
      <c r="W62" s="64"/>
    </row>
    <row r="63" spans="2:23" s="58" customFormat="1" x14ac:dyDescent="0.15">
      <c r="B63" s="60"/>
      <c r="C63" s="60"/>
      <c r="D63" s="60"/>
      <c r="E63" s="61"/>
      <c r="F63" s="61"/>
      <c r="G63" s="230"/>
      <c r="H63" s="60"/>
      <c r="I63" s="60"/>
      <c r="J63" s="62"/>
      <c r="K63" s="60"/>
      <c r="L63" s="60"/>
      <c r="M63" s="63"/>
      <c r="N63" s="64"/>
      <c r="O63" s="64"/>
      <c r="P63" s="64"/>
      <c r="Q63" s="64"/>
      <c r="R63" s="65"/>
      <c r="S63" s="66"/>
      <c r="T63" s="64"/>
      <c r="U63" s="66"/>
      <c r="V63" s="64"/>
      <c r="W63" s="64"/>
    </row>
    <row r="64" spans="2:23" s="58" customFormat="1" x14ac:dyDescent="0.15">
      <c r="B64" s="60"/>
      <c r="C64" s="60"/>
      <c r="D64" s="60"/>
      <c r="E64" s="61"/>
      <c r="F64" s="61"/>
      <c r="G64" s="230"/>
      <c r="H64" s="60"/>
      <c r="I64" s="60"/>
      <c r="J64" s="62"/>
      <c r="K64" s="60"/>
      <c r="L64" s="67"/>
      <c r="M64" s="63"/>
      <c r="N64" s="64"/>
      <c r="O64" s="64"/>
      <c r="P64" s="64"/>
      <c r="Q64" s="64"/>
      <c r="R64" s="65"/>
      <c r="S64" s="64"/>
      <c r="T64" s="64"/>
      <c r="U64" s="66"/>
      <c r="V64" s="64"/>
      <c r="W64" s="64"/>
    </row>
    <row r="65" spans="2:23" s="58" customFormat="1" x14ac:dyDescent="0.15">
      <c r="B65" s="60"/>
      <c r="C65" s="60"/>
      <c r="D65" s="60"/>
      <c r="E65" s="61"/>
      <c r="F65" s="61"/>
      <c r="G65" s="230"/>
      <c r="H65" s="60"/>
      <c r="I65" s="60"/>
      <c r="J65" s="62"/>
      <c r="K65" s="60"/>
      <c r="L65" s="60"/>
      <c r="M65" s="63"/>
      <c r="N65" s="64"/>
      <c r="O65" s="64"/>
      <c r="P65" s="64"/>
      <c r="Q65" s="64"/>
      <c r="R65" s="65"/>
      <c r="S65" s="64"/>
      <c r="T65" s="66"/>
      <c r="U65" s="66"/>
      <c r="V65" s="64"/>
      <c r="W65" s="64"/>
    </row>
    <row r="66" spans="2:23" s="58" customFormat="1" x14ac:dyDescent="0.15">
      <c r="B66" s="60"/>
      <c r="C66" s="60"/>
      <c r="D66" s="60"/>
      <c r="E66" s="61"/>
      <c r="F66" s="61"/>
      <c r="G66" s="230"/>
      <c r="H66" s="60"/>
      <c r="I66" s="60"/>
      <c r="J66" s="62"/>
      <c r="K66" s="60"/>
      <c r="L66" s="67"/>
      <c r="M66" s="63"/>
      <c r="N66" s="64"/>
      <c r="O66" s="64"/>
      <c r="P66" s="64"/>
      <c r="Q66" s="65"/>
      <c r="R66" s="65"/>
      <c r="S66" s="64"/>
      <c r="T66" s="64"/>
      <c r="U66" s="66"/>
      <c r="V66" s="64"/>
      <c r="W66" s="64"/>
    </row>
    <row r="67" spans="2:23" s="58" customFormat="1" x14ac:dyDescent="0.15">
      <c r="B67" s="60"/>
      <c r="C67" s="60"/>
      <c r="D67" s="60"/>
      <c r="E67" s="61"/>
      <c r="F67" s="61"/>
      <c r="G67" s="230"/>
      <c r="H67" s="60"/>
      <c r="I67" s="60"/>
      <c r="J67" s="62"/>
      <c r="K67" s="60"/>
      <c r="L67" s="60"/>
      <c r="M67" s="63"/>
      <c r="N67" s="64"/>
      <c r="O67" s="64"/>
      <c r="P67" s="65"/>
      <c r="Q67" s="64"/>
      <c r="R67" s="65"/>
      <c r="S67" s="64"/>
      <c r="T67" s="64"/>
      <c r="U67" s="66"/>
      <c r="V67" s="64"/>
      <c r="W67" s="64"/>
    </row>
    <row r="68" spans="2:23" s="58" customFormat="1" x14ac:dyDescent="0.15">
      <c r="B68" s="60"/>
      <c r="C68" s="60"/>
      <c r="D68" s="60"/>
      <c r="E68" s="61"/>
      <c r="F68" s="61"/>
      <c r="G68" s="230"/>
      <c r="H68" s="60"/>
      <c r="I68" s="60"/>
      <c r="J68" s="62"/>
      <c r="K68" s="60"/>
      <c r="L68" s="67"/>
      <c r="M68" s="63"/>
      <c r="N68" s="64"/>
      <c r="O68" s="64"/>
      <c r="P68" s="64"/>
      <c r="Q68" s="64"/>
      <c r="R68" s="65"/>
      <c r="S68" s="64"/>
      <c r="T68" s="64"/>
      <c r="U68" s="66"/>
      <c r="V68" s="64"/>
      <c r="W68" s="64"/>
    </row>
    <row r="69" spans="2:23" s="58" customFormat="1" x14ac:dyDescent="0.15">
      <c r="B69" s="60"/>
      <c r="C69" s="60"/>
      <c r="D69" s="60"/>
      <c r="E69" s="61"/>
      <c r="F69" s="61"/>
      <c r="G69" s="230"/>
      <c r="H69" s="60"/>
      <c r="I69" s="60"/>
      <c r="J69" s="62"/>
      <c r="K69" s="60"/>
      <c r="L69" s="60"/>
      <c r="M69" s="63"/>
      <c r="N69" s="64"/>
      <c r="O69" s="64"/>
      <c r="P69" s="65"/>
      <c r="Q69" s="65"/>
      <c r="R69" s="65"/>
      <c r="S69" s="64"/>
      <c r="T69" s="64"/>
      <c r="U69" s="66"/>
      <c r="V69" s="64"/>
      <c r="W69" s="64"/>
    </row>
    <row r="70" spans="2:23" s="58" customFormat="1" x14ac:dyDescent="0.15">
      <c r="B70" s="60"/>
      <c r="C70" s="60"/>
      <c r="D70" s="60"/>
      <c r="E70" s="61"/>
      <c r="F70" s="61"/>
      <c r="G70" s="230"/>
      <c r="H70" s="60"/>
      <c r="I70" s="60"/>
      <c r="J70" s="62"/>
      <c r="K70" s="60"/>
      <c r="L70" s="60"/>
      <c r="M70" s="63"/>
      <c r="N70" s="64"/>
      <c r="O70" s="64"/>
      <c r="P70" s="65"/>
      <c r="Q70" s="65"/>
      <c r="R70" s="65"/>
      <c r="S70" s="64"/>
      <c r="T70" s="66"/>
      <c r="U70" s="66"/>
      <c r="V70" s="64"/>
      <c r="W70" s="64"/>
    </row>
    <row r="71" spans="2:23" s="58" customFormat="1" x14ac:dyDescent="0.15">
      <c r="B71" s="60"/>
      <c r="C71" s="60"/>
      <c r="D71" s="60"/>
      <c r="E71" s="61"/>
      <c r="F71" s="61"/>
      <c r="G71" s="230"/>
      <c r="H71" s="60"/>
      <c r="I71" s="60"/>
      <c r="J71" s="62"/>
      <c r="K71" s="60"/>
      <c r="L71" s="60"/>
      <c r="M71" s="63"/>
      <c r="N71" s="64"/>
      <c r="O71" s="64"/>
      <c r="P71" s="65"/>
      <c r="Q71" s="65"/>
      <c r="R71" s="64"/>
      <c r="S71" s="64"/>
      <c r="T71" s="64"/>
      <c r="U71" s="66"/>
      <c r="V71" s="64"/>
      <c r="W71" s="64"/>
    </row>
    <row r="72" spans="2:23" s="58" customFormat="1" x14ac:dyDescent="0.15">
      <c r="B72" s="60"/>
      <c r="C72" s="60"/>
      <c r="D72" s="60"/>
      <c r="E72" s="61"/>
      <c r="F72" s="61"/>
      <c r="G72" s="230"/>
      <c r="H72" s="60"/>
      <c r="I72" s="60"/>
      <c r="J72" s="62"/>
      <c r="K72" s="60"/>
      <c r="L72" s="60"/>
      <c r="M72" s="63"/>
      <c r="N72" s="64"/>
      <c r="O72" s="64"/>
      <c r="P72" s="65"/>
      <c r="Q72" s="65"/>
      <c r="R72" s="65"/>
      <c r="S72" s="64"/>
      <c r="T72" s="64"/>
      <c r="U72" s="66"/>
      <c r="V72" s="64"/>
      <c r="W72" s="64"/>
    </row>
    <row r="73" spans="2:23" s="58" customFormat="1" x14ac:dyDescent="0.15">
      <c r="B73" s="60"/>
      <c r="C73" s="60"/>
      <c r="D73" s="60"/>
      <c r="E73" s="61"/>
      <c r="F73" s="61"/>
      <c r="G73" s="230"/>
      <c r="H73" s="60"/>
      <c r="I73" s="60"/>
      <c r="J73" s="62"/>
      <c r="K73" s="60"/>
      <c r="L73" s="60"/>
      <c r="M73" s="63"/>
      <c r="N73" s="64"/>
      <c r="O73" s="64"/>
      <c r="P73" s="65"/>
      <c r="Q73" s="65"/>
      <c r="R73" s="65"/>
      <c r="S73" s="64"/>
      <c r="T73" s="64"/>
      <c r="U73" s="66"/>
      <c r="V73" s="64"/>
      <c r="W73" s="64"/>
    </row>
    <row r="74" spans="2:23" s="58" customFormat="1" x14ac:dyDescent="0.15">
      <c r="B74" s="60"/>
      <c r="C74" s="60"/>
      <c r="D74" s="60"/>
      <c r="E74" s="61"/>
      <c r="F74" s="61"/>
      <c r="G74" s="230"/>
      <c r="H74" s="60"/>
      <c r="I74" s="60"/>
      <c r="J74" s="62"/>
      <c r="K74" s="60"/>
      <c r="L74" s="60"/>
      <c r="M74" s="63"/>
      <c r="N74" s="64"/>
      <c r="O74" s="64"/>
      <c r="P74" s="65"/>
      <c r="Q74" s="65"/>
      <c r="R74" s="65"/>
      <c r="S74" s="66"/>
      <c r="T74" s="64"/>
      <c r="U74" s="66"/>
      <c r="V74" s="64"/>
      <c r="W74" s="64"/>
    </row>
    <row r="75" spans="2:23" s="58" customFormat="1" x14ac:dyDescent="0.15">
      <c r="B75" s="60"/>
      <c r="C75" s="60"/>
      <c r="D75" s="60"/>
      <c r="E75" s="61"/>
      <c r="F75" s="61"/>
      <c r="G75" s="230"/>
      <c r="H75" s="60"/>
      <c r="I75" s="60"/>
      <c r="J75" s="62"/>
      <c r="K75" s="60"/>
      <c r="L75" s="60"/>
      <c r="M75" s="63"/>
      <c r="N75" s="64"/>
      <c r="O75" s="64"/>
      <c r="P75" s="65"/>
      <c r="Q75" s="65"/>
      <c r="R75" s="65"/>
      <c r="S75" s="64"/>
      <c r="T75" s="64"/>
      <c r="U75" s="66"/>
      <c r="V75" s="64"/>
      <c r="W75" s="64"/>
    </row>
    <row r="76" spans="2:23" s="58" customFormat="1" x14ac:dyDescent="0.15">
      <c r="B76" s="60"/>
      <c r="C76" s="60"/>
      <c r="D76" s="60"/>
      <c r="E76" s="61"/>
      <c r="F76" s="61"/>
      <c r="G76" s="230"/>
      <c r="H76" s="60"/>
      <c r="I76" s="60"/>
      <c r="J76" s="62"/>
      <c r="K76" s="60"/>
      <c r="L76" s="60"/>
      <c r="M76" s="63"/>
      <c r="N76" s="64"/>
      <c r="O76" s="64"/>
      <c r="P76" s="65"/>
      <c r="Q76" s="65"/>
      <c r="R76" s="65"/>
      <c r="S76" s="64"/>
      <c r="T76" s="64"/>
      <c r="U76" s="66"/>
      <c r="V76" s="64"/>
      <c r="W76" s="64"/>
    </row>
    <row r="77" spans="2:23" s="58" customFormat="1" x14ac:dyDescent="0.15">
      <c r="B77" s="60"/>
      <c r="C77" s="60"/>
      <c r="D77" s="60"/>
      <c r="E77" s="61"/>
      <c r="F77" s="61"/>
      <c r="G77" s="230"/>
      <c r="H77" s="60"/>
      <c r="I77" s="60"/>
      <c r="J77" s="62"/>
      <c r="K77" s="60"/>
      <c r="L77" s="60"/>
      <c r="M77" s="63"/>
      <c r="N77" s="64"/>
      <c r="O77" s="64"/>
      <c r="P77" s="65"/>
      <c r="Q77" s="65"/>
      <c r="R77" s="65"/>
      <c r="S77" s="66"/>
      <c r="T77" s="64"/>
      <c r="U77" s="66"/>
      <c r="V77" s="64"/>
      <c r="W77" s="64"/>
    </row>
    <row r="78" spans="2:23" s="58" customFormat="1" x14ac:dyDescent="0.15">
      <c r="B78" s="60"/>
      <c r="C78" s="60"/>
      <c r="D78" s="60"/>
      <c r="E78" s="61"/>
      <c r="F78" s="61"/>
      <c r="G78" s="230"/>
      <c r="H78" s="60"/>
      <c r="I78" s="60"/>
      <c r="J78" s="62"/>
      <c r="K78" s="60"/>
      <c r="L78" s="67"/>
      <c r="M78" s="63"/>
      <c r="N78" s="64"/>
      <c r="O78" s="64"/>
      <c r="P78" s="65"/>
      <c r="Q78" s="65"/>
      <c r="R78" s="64"/>
      <c r="S78" s="66"/>
      <c r="T78" s="64"/>
      <c r="U78" s="66"/>
      <c r="V78" s="64"/>
      <c r="W78" s="64"/>
    </row>
    <row r="79" spans="2:23" s="58" customFormat="1" x14ac:dyDescent="0.15">
      <c r="B79" s="60"/>
      <c r="C79" s="60"/>
      <c r="D79" s="60"/>
      <c r="E79" s="61"/>
      <c r="F79" s="61"/>
      <c r="G79" s="231"/>
      <c r="H79" s="67"/>
      <c r="I79" s="60"/>
      <c r="J79" s="62"/>
      <c r="K79" s="67"/>
      <c r="L79" s="67"/>
      <c r="M79" s="63"/>
      <c r="N79" s="64"/>
      <c r="O79" s="64"/>
      <c r="P79" s="65"/>
      <c r="Q79" s="65"/>
      <c r="R79" s="64"/>
      <c r="S79" s="66"/>
      <c r="T79" s="66"/>
      <c r="U79" s="66"/>
      <c r="V79" s="64"/>
      <c r="W79" s="64"/>
    </row>
    <row r="80" spans="2:23" s="58" customFormat="1" x14ac:dyDescent="0.15">
      <c r="B80" s="60"/>
      <c r="C80" s="60"/>
      <c r="D80" s="60"/>
      <c r="E80" s="61"/>
      <c r="F80" s="61"/>
      <c r="G80" s="230"/>
      <c r="H80" s="60"/>
      <c r="I80" s="60"/>
      <c r="J80" s="62"/>
      <c r="K80" s="60"/>
      <c r="L80" s="67"/>
      <c r="M80" s="63"/>
      <c r="N80" s="64"/>
      <c r="O80" s="64"/>
      <c r="P80" s="65"/>
      <c r="Q80" s="65"/>
      <c r="R80" s="65"/>
      <c r="S80" s="66"/>
      <c r="T80" s="66"/>
      <c r="U80" s="66"/>
      <c r="V80" s="64"/>
      <c r="W80" s="64"/>
    </row>
    <row r="81" spans="2:23" s="58" customFormat="1" x14ac:dyDescent="0.15">
      <c r="B81" s="60"/>
      <c r="C81" s="60"/>
      <c r="D81" s="60"/>
      <c r="E81" s="61"/>
      <c r="F81" s="61"/>
      <c r="G81" s="230"/>
      <c r="H81" s="60"/>
      <c r="I81" s="60"/>
      <c r="J81" s="62"/>
      <c r="K81" s="60"/>
      <c r="L81" s="60"/>
      <c r="M81" s="63"/>
      <c r="N81" s="64"/>
      <c r="O81" s="64"/>
      <c r="P81" s="64"/>
      <c r="Q81" s="64"/>
      <c r="R81" s="65"/>
      <c r="S81" s="66"/>
      <c r="T81" s="66"/>
      <c r="U81" s="66"/>
      <c r="V81" s="64"/>
      <c r="W81" s="64"/>
    </row>
    <row r="82" spans="2:23" s="58" customFormat="1" x14ac:dyDescent="0.15">
      <c r="B82" s="60"/>
      <c r="C82" s="60"/>
      <c r="D82" s="60"/>
      <c r="E82" s="61"/>
      <c r="F82" s="61"/>
      <c r="G82" s="230"/>
      <c r="H82" s="60"/>
      <c r="I82" s="60"/>
      <c r="J82" s="62"/>
      <c r="K82" s="60"/>
      <c r="L82" s="67"/>
      <c r="M82" s="63"/>
      <c r="N82" s="64"/>
      <c r="O82" s="64"/>
      <c r="P82" s="64"/>
      <c r="Q82" s="64"/>
      <c r="R82" s="65"/>
      <c r="S82" s="64"/>
      <c r="T82" s="64"/>
      <c r="U82" s="66"/>
      <c r="V82" s="64"/>
      <c r="W82" s="64"/>
    </row>
    <row r="83" spans="2:23" s="58" customFormat="1" x14ac:dyDescent="0.15">
      <c r="B83" s="60"/>
      <c r="C83" s="60"/>
      <c r="D83" s="60"/>
      <c r="E83" s="61"/>
      <c r="F83" s="61"/>
      <c r="G83" s="230"/>
      <c r="H83" s="60"/>
      <c r="I83" s="60"/>
      <c r="J83" s="62"/>
      <c r="K83" s="60"/>
      <c r="L83" s="67"/>
      <c r="M83" s="63"/>
      <c r="N83" s="64"/>
      <c r="O83" s="64"/>
      <c r="P83" s="64"/>
      <c r="Q83" s="64"/>
      <c r="R83" s="65"/>
      <c r="S83" s="64"/>
      <c r="T83" s="64"/>
      <c r="U83" s="66"/>
      <c r="V83" s="64"/>
      <c r="W83" s="64"/>
    </row>
    <row r="84" spans="2:23" s="58" customFormat="1" x14ac:dyDescent="0.15">
      <c r="B84" s="60"/>
      <c r="C84" s="60"/>
      <c r="D84" s="60"/>
      <c r="E84" s="61"/>
      <c r="F84" s="61"/>
      <c r="G84" s="230"/>
      <c r="H84" s="60"/>
      <c r="I84" s="60"/>
      <c r="J84" s="62"/>
      <c r="K84" s="60"/>
      <c r="L84" s="60"/>
      <c r="M84" s="63"/>
      <c r="N84" s="64"/>
      <c r="O84" s="64"/>
      <c r="P84" s="64"/>
      <c r="Q84" s="64"/>
      <c r="R84" s="65"/>
      <c r="S84" s="64"/>
      <c r="T84" s="64"/>
      <c r="U84" s="66"/>
      <c r="V84" s="64"/>
      <c r="W84" s="64"/>
    </row>
    <row r="85" spans="2:23" s="58" customFormat="1" x14ac:dyDescent="0.15">
      <c r="B85" s="60"/>
      <c r="C85" s="60"/>
      <c r="D85" s="60"/>
      <c r="E85" s="61"/>
      <c r="F85" s="61"/>
      <c r="G85" s="230"/>
      <c r="H85" s="60"/>
      <c r="I85" s="60"/>
      <c r="J85" s="62"/>
      <c r="K85" s="60"/>
      <c r="L85" s="67"/>
      <c r="M85" s="63"/>
      <c r="N85" s="64"/>
      <c r="O85" s="64"/>
      <c r="P85" s="64"/>
      <c r="Q85" s="64"/>
      <c r="R85" s="65"/>
      <c r="S85" s="64"/>
      <c r="T85" s="64"/>
      <c r="U85" s="66"/>
      <c r="V85" s="64"/>
      <c r="W85" s="64"/>
    </row>
    <row r="86" spans="2:23" s="58" customFormat="1" x14ac:dyDescent="0.15">
      <c r="B86" s="60"/>
      <c r="C86" s="60"/>
      <c r="D86" s="60"/>
      <c r="E86" s="61"/>
      <c r="F86" s="61"/>
      <c r="G86" s="230"/>
      <c r="H86" s="60"/>
      <c r="I86" s="60"/>
      <c r="J86" s="62"/>
      <c r="K86" s="60"/>
      <c r="L86" s="60"/>
      <c r="M86" s="63"/>
      <c r="N86" s="64"/>
      <c r="O86" s="64"/>
      <c r="P86" s="64"/>
      <c r="Q86" s="64"/>
      <c r="R86" s="65"/>
      <c r="S86" s="66"/>
      <c r="T86" s="66"/>
      <c r="U86" s="66"/>
      <c r="V86" s="64"/>
      <c r="W86" s="64"/>
    </row>
    <row r="87" spans="2:23" s="58" customFormat="1" x14ac:dyDescent="0.15">
      <c r="B87" s="60"/>
      <c r="C87" s="60"/>
      <c r="D87" s="60"/>
      <c r="E87" s="61"/>
      <c r="F87" s="61"/>
      <c r="G87" s="230"/>
      <c r="H87" s="60"/>
      <c r="I87" s="60"/>
      <c r="J87" s="62"/>
      <c r="K87" s="60"/>
      <c r="L87" s="60"/>
      <c r="M87" s="63"/>
      <c r="N87" s="64"/>
      <c r="O87" s="64"/>
      <c r="P87" s="65"/>
      <c r="Q87" s="64"/>
      <c r="R87" s="65"/>
      <c r="S87" s="66"/>
      <c r="T87" s="66"/>
      <c r="U87" s="66"/>
      <c r="V87" s="64"/>
      <c r="W87" s="64"/>
    </row>
    <row r="88" spans="2:23" s="58" customFormat="1" x14ac:dyDescent="0.15">
      <c r="B88" s="60"/>
      <c r="C88" s="60"/>
      <c r="D88" s="60"/>
      <c r="E88" s="61"/>
      <c r="F88" s="61"/>
      <c r="G88" s="230"/>
      <c r="H88" s="60"/>
      <c r="I88" s="60"/>
      <c r="J88" s="62"/>
      <c r="K88" s="60"/>
      <c r="L88" s="60"/>
      <c r="M88" s="63"/>
      <c r="N88" s="64"/>
      <c r="O88" s="64"/>
      <c r="P88" s="64"/>
      <c r="Q88" s="64"/>
      <c r="R88" s="65"/>
      <c r="S88" s="66"/>
      <c r="T88" s="66"/>
      <c r="U88" s="66"/>
      <c r="V88" s="64"/>
      <c r="W88" s="64"/>
    </row>
    <row r="89" spans="2:23" s="58" customFormat="1" x14ac:dyDescent="0.15">
      <c r="B89" s="60"/>
      <c r="C89" s="60"/>
      <c r="D89" s="60"/>
      <c r="E89" s="61"/>
      <c r="F89" s="61"/>
      <c r="G89" s="230"/>
      <c r="H89" s="60"/>
      <c r="I89" s="60"/>
      <c r="J89" s="62"/>
      <c r="K89" s="60"/>
      <c r="L89" s="60"/>
      <c r="M89" s="63"/>
      <c r="N89" s="64"/>
      <c r="O89" s="64"/>
      <c r="P89" s="64"/>
      <c r="Q89" s="64"/>
      <c r="R89" s="65"/>
      <c r="S89" s="66"/>
      <c r="T89" s="66"/>
      <c r="U89" s="66"/>
      <c r="V89" s="64"/>
      <c r="W89" s="64"/>
    </row>
    <row r="90" spans="2:23" s="58" customFormat="1" x14ac:dyDescent="0.15">
      <c r="B90" s="60"/>
      <c r="C90" s="60"/>
      <c r="D90" s="60"/>
      <c r="E90" s="61"/>
      <c r="F90" s="61"/>
      <c r="G90" s="230"/>
      <c r="H90" s="60"/>
      <c r="I90" s="60"/>
      <c r="J90" s="62"/>
      <c r="K90" s="60"/>
      <c r="L90" s="67"/>
      <c r="M90" s="63"/>
      <c r="N90" s="64"/>
      <c r="O90" s="64"/>
      <c r="P90" s="64"/>
      <c r="Q90" s="64"/>
      <c r="R90" s="65"/>
      <c r="S90" s="66"/>
      <c r="T90" s="66"/>
      <c r="U90" s="66"/>
      <c r="V90" s="64"/>
      <c r="W90" s="64"/>
    </row>
    <row r="91" spans="2:23" s="58" customFormat="1" x14ac:dyDescent="0.15">
      <c r="B91" s="60"/>
      <c r="C91" s="60"/>
      <c r="D91" s="60"/>
      <c r="E91" s="61"/>
      <c r="F91" s="61"/>
      <c r="G91" s="230"/>
      <c r="H91" s="60"/>
      <c r="I91" s="60"/>
      <c r="J91" s="62"/>
      <c r="K91" s="60"/>
      <c r="L91" s="60"/>
      <c r="M91" s="63"/>
      <c r="N91" s="64"/>
      <c r="O91" s="64"/>
      <c r="P91" s="64"/>
      <c r="Q91" s="64"/>
      <c r="R91" s="65"/>
      <c r="S91" s="66"/>
      <c r="T91" s="66"/>
      <c r="U91" s="66"/>
      <c r="V91" s="64"/>
      <c r="W91" s="64"/>
    </row>
    <row r="92" spans="2:23" s="58" customFormat="1" x14ac:dyDescent="0.15">
      <c r="B92" s="60"/>
      <c r="C92" s="60"/>
      <c r="D92" s="60"/>
      <c r="E92" s="61"/>
      <c r="F92" s="61"/>
      <c r="G92" s="230"/>
      <c r="H92" s="60"/>
      <c r="I92" s="60"/>
      <c r="J92" s="62"/>
      <c r="K92" s="60"/>
      <c r="L92" s="60"/>
      <c r="M92" s="63"/>
      <c r="N92" s="64"/>
      <c r="O92" s="64"/>
      <c r="P92" s="64"/>
      <c r="Q92" s="64"/>
      <c r="R92" s="65"/>
      <c r="S92" s="66"/>
      <c r="T92" s="66"/>
      <c r="U92" s="66"/>
      <c r="V92" s="64"/>
      <c r="W92" s="64"/>
    </row>
    <row r="93" spans="2:23" s="58" customFormat="1" x14ac:dyDescent="0.15">
      <c r="B93" s="60"/>
      <c r="C93" s="60"/>
      <c r="D93" s="60"/>
      <c r="E93" s="61"/>
      <c r="F93" s="61"/>
      <c r="G93" s="230"/>
      <c r="H93" s="60"/>
      <c r="I93" s="60"/>
      <c r="J93" s="62"/>
      <c r="K93" s="60"/>
      <c r="L93" s="60"/>
      <c r="M93" s="63"/>
      <c r="N93" s="64"/>
      <c r="O93" s="64"/>
      <c r="P93" s="64"/>
      <c r="Q93" s="65"/>
      <c r="R93" s="65"/>
      <c r="S93" s="66"/>
      <c r="T93" s="66"/>
      <c r="U93" s="66"/>
      <c r="V93" s="64"/>
      <c r="W93" s="64"/>
    </row>
    <row r="94" spans="2:23" s="58" customFormat="1" x14ac:dyDescent="0.15">
      <c r="B94" s="60"/>
      <c r="C94" s="60"/>
      <c r="D94" s="60"/>
      <c r="E94" s="61"/>
      <c r="F94" s="61"/>
      <c r="G94" s="230"/>
      <c r="H94" s="60"/>
      <c r="I94" s="60"/>
      <c r="J94" s="62"/>
      <c r="K94" s="60"/>
      <c r="L94" s="60"/>
      <c r="M94" s="63"/>
      <c r="N94" s="64"/>
      <c r="O94" s="64"/>
      <c r="P94" s="64"/>
      <c r="Q94" s="64"/>
      <c r="R94" s="65"/>
      <c r="S94" s="66"/>
      <c r="T94" s="66"/>
      <c r="U94" s="66"/>
      <c r="V94" s="64"/>
      <c r="W94" s="64"/>
    </row>
    <row r="95" spans="2:23" s="58" customFormat="1" x14ac:dyDescent="0.15">
      <c r="B95" s="60"/>
      <c r="C95" s="60"/>
      <c r="D95" s="60"/>
      <c r="E95" s="61"/>
      <c r="F95" s="61"/>
      <c r="G95" s="230"/>
      <c r="H95" s="60"/>
      <c r="I95" s="60"/>
      <c r="J95" s="62"/>
      <c r="K95" s="60"/>
      <c r="L95" s="60"/>
      <c r="M95" s="63"/>
      <c r="N95" s="64"/>
      <c r="O95" s="64"/>
      <c r="P95" s="64"/>
      <c r="Q95" s="64"/>
      <c r="R95" s="65"/>
      <c r="S95" s="64"/>
      <c r="T95" s="64"/>
      <c r="U95" s="66"/>
      <c r="V95" s="64"/>
      <c r="W95" s="64"/>
    </row>
    <row r="96" spans="2:23" s="58" customFormat="1" x14ac:dyDescent="0.15">
      <c r="B96" s="60"/>
      <c r="C96" s="60"/>
      <c r="D96" s="60"/>
      <c r="E96" s="61"/>
      <c r="F96" s="61"/>
      <c r="G96" s="230"/>
      <c r="H96" s="60"/>
      <c r="I96" s="60"/>
      <c r="J96" s="62"/>
      <c r="K96" s="60"/>
      <c r="L96" s="67"/>
      <c r="M96" s="63"/>
      <c r="N96" s="64"/>
      <c r="O96" s="64"/>
      <c r="P96" s="64"/>
      <c r="Q96" s="64"/>
      <c r="R96" s="65"/>
      <c r="S96" s="64"/>
      <c r="T96" s="64"/>
      <c r="U96" s="66"/>
      <c r="V96" s="64"/>
      <c r="W96" s="64"/>
    </row>
    <row r="97" spans="2:23" s="58" customFormat="1" x14ac:dyDescent="0.15">
      <c r="B97" s="60"/>
      <c r="C97" s="60"/>
      <c r="D97" s="60"/>
      <c r="E97" s="61"/>
      <c r="F97" s="61"/>
      <c r="G97" s="230"/>
      <c r="H97" s="60"/>
      <c r="I97" s="60"/>
      <c r="J97" s="62"/>
      <c r="K97" s="60"/>
      <c r="L97" s="60"/>
      <c r="M97" s="63"/>
      <c r="N97" s="64"/>
      <c r="O97" s="64"/>
      <c r="P97" s="64"/>
      <c r="Q97" s="64"/>
      <c r="R97" s="65"/>
      <c r="S97" s="64"/>
      <c r="T97" s="64"/>
      <c r="U97" s="66"/>
      <c r="V97" s="64"/>
      <c r="W97" s="64"/>
    </row>
    <row r="98" spans="2:23" s="58" customFormat="1" x14ac:dyDescent="0.15">
      <c r="B98" s="60"/>
      <c r="C98" s="60"/>
      <c r="D98" s="60"/>
      <c r="E98" s="61"/>
      <c r="F98" s="61"/>
      <c r="G98" s="230"/>
      <c r="H98" s="60"/>
      <c r="I98" s="60"/>
      <c r="J98" s="62"/>
      <c r="K98" s="60"/>
      <c r="L98" s="60"/>
      <c r="M98" s="63"/>
      <c r="N98" s="64"/>
      <c r="O98" s="64"/>
      <c r="P98" s="64"/>
      <c r="Q98" s="64"/>
      <c r="R98" s="65"/>
      <c r="S98" s="64"/>
      <c r="T98" s="64"/>
      <c r="U98" s="66"/>
      <c r="V98" s="64"/>
      <c r="W98" s="64"/>
    </row>
    <row r="99" spans="2:23" s="58" customFormat="1" x14ac:dyDescent="0.15">
      <c r="B99" s="60"/>
      <c r="C99" s="60"/>
      <c r="D99" s="60"/>
      <c r="E99" s="61"/>
      <c r="F99" s="61"/>
      <c r="G99" s="230"/>
      <c r="H99" s="60"/>
      <c r="I99" s="60"/>
      <c r="J99" s="62"/>
      <c r="K99" s="60"/>
      <c r="L99" s="60"/>
      <c r="M99" s="63"/>
      <c r="N99" s="64"/>
      <c r="O99" s="64"/>
      <c r="P99" s="64"/>
      <c r="Q99" s="64"/>
      <c r="R99" s="65"/>
      <c r="S99" s="64"/>
      <c r="T99" s="64"/>
      <c r="U99" s="66"/>
      <c r="V99" s="64"/>
      <c r="W99" s="64"/>
    </row>
    <row r="100" spans="2:23" s="58" customFormat="1" x14ac:dyDescent="0.15">
      <c r="B100" s="60"/>
      <c r="C100" s="60"/>
      <c r="D100" s="60"/>
      <c r="E100" s="61"/>
      <c r="F100" s="61"/>
      <c r="G100" s="230"/>
      <c r="H100" s="60"/>
      <c r="I100" s="60"/>
      <c r="J100" s="62"/>
      <c r="K100" s="60"/>
      <c r="L100" s="60"/>
      <c r="M100" s="63"/>
      <c r="N100" s="64"/>
      <c r="O100" s="64"/>
      <c r="P100" s="64"/>
      <c r="Q100" s="64"/>
      <c r="R100" s="65"/>
      <c r="S100" s="64"/>
      <c r="T100" s="64"/>
      <c r="U100" s="66"/>
      <c r="V100" s="64"/>
      <c r="W100" s="64"/>
    </row>
    <row r="101" spans="2:23" s="58" customFormat="1" x14ac:dyDescent="0.15">
      <c r="B101" s="60"/>
      <c r="C101" s="60"/>
      <c r="D101" s="60"/>
      <c r="E101" s="61"/>
      <c r="F101" s="61"/>
      <c r="G101" s="230"/>
      <c r="H101" s="60"/>
      <c r="I101" s="60"/>
      <c r="J101" s="62"/>
      <c r="K101" s="60"/>
      <c r="L101" s="60"/>
      <c r="M101" s="63"/>
      <c r="N101" s="64"/>
      <c r="O101" s="64"/>
      <c r="P101" s="64"/>
      <c r="Q101" s="64"/>
      <c r="R101" s="65"/>
      <c r="S101" s="64"/>
      <c r="T101" s="64"/>
      <c r="U101" s="66"/>
      <c r="V101" s="64"/>
      <c r="W101" s="64"/>
    </row>
    <row r="102" spans="2:23" s="58" customFormat="1" x14ac:dyDescent="0.15">
      <c r="B102" s="60"/>
      <c r="C102" s="60"/>
      <c r="D102" s="60"/>
      <c r="E102" s="61"/>
      <c r="F102" s="61"/>
      <c r="G102" s="230"/>
      <c r="H102" s="60"/>
      <c r="I102" s="60"/>
      <c r="J102" s="62"/>
      <c r="K102" s="60"/>
      <c r="L102" s="60"/>
      <c r="M102" s="63"/>
      <c r="N102" s="64"/>
      <c r="O102" s="64"/>
      <c r="P102" s="64"/>
      <c r="Q102" s="64"/>
      <c r="R102" s="65"/>
      <c r="S102" s="64"/>
      <c r="T102" s="64"/>
      <c r="U102" s="66"/>
      <c r="V102" s="64"/>
      <c r="W102" s="64"/>
    </row>
    <row r="103" spans="2:23" s="58" customFormat="1" x14ac:dyDescent="0.15">
      <c r="B103" s="60"/>
      <c r="C103" s="60"/>
      <c r="D103" s="60"/>
      <c r="E103" s="61"/>
      <c r="F103" s="61"/>
      <c r="G103" s="230"/>
      <c r="H103" s="60"/>
      <c r="I103" s="60"/>
      <c r="J103" s="62"/>
      <c r="K103" s="60"/>
      <c r="L103" s="60"/>
      <c r="M103" s="63"/>
      <c r="N103" s="64"/>
      <c r="O103" s="64"/>
      <c r="P103" s="64"/>
      <c r="Q103" s="64"/>
      <c r="R103" s="65"/>
      <c r="S103" s="64"/>
      <c r="T103" s="64"/>
      <c r="U103" s="66"/>
      <c r="V103" s="64"/>
      <c r="W103" s="64"/>
    </row>
    <row r="104" spans="2:23" s="58" customFormat="1" x14ac:dyDescent="0.15">
      <c r="B104" s="60"/>
      <c r="C104" s="60"/>
      <c r="D104" s="60"/>
      <c r="E104" s="61"/>
      <c r="F104" s="61"/>
      <c r="G104" s="230"/>
      <c r="H104" s="60"/>
      <c r="I104" s="60"/>
      <c r="J104" s="62"/>
      <c r="K104" s="60"/>
      <c r="L104" s="60"/>
      <c r="M104" s="63"/>
      <c r="N104" s="64"/>
      <c r="O104" s="64"/>
      <c r="P104" s="64"/>
      <c r="Q104" s="64"/>
      <c r="R104" s="65"/>
      <c r="S104" s="64"/>
      <c r="T104" s="64"/>
      <c r="U104" s="66"/>
      <c r="V104" s="64"/>
      <c r="W104" s="64"/>
    </row>
    <row r="105" spans="2:23" s="58" customFormat="1" x14ac:dyDescent="0.15">
      <c r="B105" s="60"/>
      <c r="C105" s="60"/>
      <c r="D105" s="60"/>
      <c r="E105" s="61"/>
      <c r="F105" s="61"/>
      <c r="G105" s="230"/>
      <c r="H105" s="60"/>
      <c r="I105" s="60"/>
      <c r="J105" s="62"/>
      <c r="K105" s="60"/>
      <c r="L105" s="60"/>
      <c r="M105" s="63"/>
      <c r="N105" s="64"/>
      <c r="O105" s="64"/>
      <c r="P105" s="64"/>
      <c r="Q105" s="64"/>
      <c r="R105" s="65"/>
      <c r="S105" s="64"/>
      <c r="T105" s="64"/>
      <c r="U105" s="66"/>
      <c r="V105" s="64"/>
      <c r="W105" s="64"/>
    </row>
    <row r="106" spans="2:23" s="58" customFormat="1" x14ac:dyDescent="0.15">
      <c r="B106" s="60"/>
      <c r="C106" s="60"/>
      <c r="D106" s="60"/>
      <c r="E106" s="61"/>
      <c r="F106" s="61"/>
      <c r="G106" s="230"/>
      <c r="H106" s="60"/>
      <c r="I106" s="60"/>
      <c r="J106" s="62"/>
      <c r="K106" s="60"/>
      <c r="L106" s="60"/>
      <c r="M106" s="63"/>
      <c r="N106" s="64"/>
      <c r="O106" s="64"/>
      <c r="P106" s="64"/>
      <c r="Q106" s="64"/>
      <c r="R106" s="65"/>
      <c r="S106" s="64"/>
      <c r="T106" s="64"/>
      <c r="U106" s="66"/>
      <c r="V106" s="64"/>
      <c r="W106" s="64"/>
    </row>
    <row r="107" spans="2:23" s="58" customFormat="1" x14ac:dyDescent="0.15">
      <c r="B107" s="60"/>
      <c r="C107" s="60"/>
      <c r="D107" s="60"/>
      <c r="E107" s="61"/>
      <c r="F107" s="61"/>
      <c r="G107" s="230"/>
      <c r="H107" s="60"/>
      <c r="I107" s="60"/>
      <c r="J107" s="62"/>
      <c r="K107" s="60"/>
      <c r="L107" s="60"/>
      <c r="M107" s="63"/>
      <c r="N107" s="64"/>
      <c r="O107" s="64"/>
      <c r="P107" s="64"/>
      <c r="Q107" s="64"/>
      <c r="R107" s="65"/>
      <c r="S107" s="64"/>
      <c r="T107" s="64"/>
      <c r="U107" s="66"/>
      <c r="V107" s="64"/>
      <c r="W107" s="64"/>
    </row>
    <row r="108" spans="2:23" s="58" customFormat="1" x14ac:dyDescent="0.15">
      <c r="B108" s="60"/>
      <c r="C108" s="60"/>
      <c r="D108" s="60"/>
      <c r="E108" s="61"/>
      <c r="F108" s="61"/>
      <c r="G108" s="230"/>
      <c r="H108" s="60"/>
      <c r="I108" s="60"/>
      <c r="J108" s="62"/>
      <c r="K108" s="60"/>
      <c r="L108" s="60"/>
      <c r="M108" s="63"/>
      <c r="N108" s="64"/>
      <c r="O108" s="64"/>
      <c r="P108" s="64"/>
      <c r="Q108" s="64"/>
      <c r="R108" s="65"/>
      <c r="S108" s="64"/>
      <c r="T108" s="64"/>
      <c r="U108" s="66"/>
      <c r="V108" s="64"/>
      <c r="W108" s="64"/>
    </row>
    <row r="109" spans="2:23" s="58" customFormat="1" x14ac:dyDescent="0.15">
      <c r="B109" s="60"/>
      <c r="C109" s="60"/>
      <c r="D109" s="60"/>
      <c r="E109" s="61"/>
      <c r="F109" s="61"/>
      <c r="G109" s="230"/>
      <c r="H109" s="60"/>
      <c r="I109" s="60"/>
      <c r="J109" s="62"/>
      <c r="K109" s="60"/>
      <c r="L109" s="60"/>
      <c r="M109" s="63"/>
      <c r="N109" s="64"/>
      <c r="O109" s="64"/>
      <c r="P109" s="64"/>
      <c r="Q109" s="64"/>
      <c r="R109" s="65"/>
      <c r="S109" s="66"/>
      <c r="T109" s="64"/>
      <c r="U109" s="66"/>
      <c r="V109" s="64"/>
      <c r="W109" s="64"/>
    </row>
    <row r="110" spans="2:23" s="58" customFormat="1" x14ac:dyDescent="0.15">
      <c r="B110" s="60"/>
      <c r="C110" s="60"/>
      <c r="D110" s="60"/>
      <c r="E110" s="61"/>
      <c r="F110" s="61"/>
      <c r="G110" s="230"/>
      <c r="H110" s="60"/>
      <c r="I110" s="60"/>
      <c r="J110" s="62"/>
      <c r="K110" s="60"/>
      <c r="L110" s="60"/>
      <c r="M110" s="63"/>
      <c r="N110" s="64"/>
      <c r="O110" s="64"/>
      <c r="P110" s="64"/>
      <c r="Q110" s="64"/>
      <c r="R110" s="65"/>
      <c r="S110" s="64"/>
      <c r="T110" s="64"/>
      <c r="U110" s="64"/>
      <c r="V110" s="64"/>
      <c r="W110" s="64"/>
    </row>
    <row r="111" spans="2:23" s="58" customFormat="1" x14ac:dyDescent="0.15">
      <c r="B111" s="60"/>
      <c r="C111" s="60"/>
      <c r="D111" s="60"/>
      <c r="E111" s="61"/>
      <c r="F111" s="61"/>
      <c r="G111" s="230"/>
      <c r="H111" s="60"/>
      <c r="I111" s="60"/>
      <c r="J111" s="62"/>
      <c r="K111" s="60"/>
      <c r="L111" s="60"/>
      <c r="M111" s="63"/>
      <c r="N111" s="64"/>
      <c r="O111" s="64"/>
      <c r="P111" s="64"/>
      <c r="Q111" s="64"/>
      <c r="R111" s="65"/>
      <c r="S111" s="64"/>
      <c r="T111" s="64"/>
      <c r="U111" s="64"/>
      <c r="V111" s="64"/>
      <c r="W111" s="64"/>
    </row>
    <row r="112" spans="2:23" s="58" customFormat="1" x14ac:dyDescent="0.15">
      <c r="B112" s="60"/>
      <c r="C112" s="60"/>
      <c r="D112" s="60"/>
      <c r="E112" s="61"/>
      <c r="F112" s="61"/>
      <c r="G112" s="230"/>
      <c r="H112" s="60"/>
      <c r="I112" s="60"/>
      <c r="J112" s="62"/>
      <c r="K112" s="60"/>
      <c r="L112" s="60"/>
      <c r="M112" s="63"/>
      <c r="N112" s="64"/>
      <c r="O112" s="64"/>
      <c r="P112" s="64"/>
      <c r="Q112" s="64"/>
      <c r="R112" s="65"/>
      <c r="S112" s="64"/>
      <c r="T112" s="64"/>
      <c r="U112" s="64"/>
      <c r="V112" s="64"/>
      <c r="W112" s="64"/>
    </row>
    <row r="113" spans="2:23" s="58" customFormat="1" x14ac:dyDescent="0.15">
      <c r="B113" s="60"/>
      <c r="C113" s="60"/>
      <c r="D113" s="60"/>
      <c r="E113" s="61"/>
      <c r="F113" s="61"/>
      <c r="G113" s="230"/>
      <c r="H113" s="60"/>
      <c r="I113" s="60"/>
      <c r="J113" s="62"/>
      <c r="K113" s="60"/>
      <c r="L113" s="60"/>
      <c r="M113" s="63"/>
      <c r="N113" s="64"/>
      <c r="O113" s="64"/>
      <c r="P113" s="64"/>
      <c r="Q113" s="64"/>
      <c r="R113" s="65"/>
      <c r="S113" s="66"/>
      <c r="T113" s="64"/>
      <c r="U113" s="66"/>
      <c r="V113" s="64"/>
      <c r="W113" s="64"/>
    </row>
    <row r="114" spans="2:23" s="58" customFormat="1" x14ac:dyDescent="0.15">
      <c r="B114" s="60"/>
      <c r="C114" s="60"/>
      <c r="D114" s="60"/>
      <c r="E114" s="61"/>
      <c r="F114" s="61"/>
      <c r="G114" s="230"/>
      <c r="H114" s="60"/>
      <c r="I114" s="60"/>
      <c r="J114" s="62"/>
      <c r="K114" s="60"/>
      <c r="L114" s="60"/>
      <c r="M114" s="63"/>
      <c r="N114" s="64"/>
      <c r="O114" s="64"/>
      <c r="P114" s="64"/>
      <c r="Q114" s="64"/>
      <c r="R114" s="65"/>
      <c r="S114" s="64"/>
      <c r="T114" s="64"/>
      <c r="U114" s="64"/>
      <c r="V114" s="64"/>
      <c r="W114" s="64"/>
    </row>
    <row r="115" spans="2:23" s="58" customFormat="1" x14ac:dyDescent="0.15">
      <c r="B115" s="60"/>
      <c r="C115" s="60"/>
      <c r="D115" s="60"/>
      <c r="E115" s="61"/>
      <c r="F115" s="61"/>
      <c r="G115" s="230"/>
      <c r="H115" s="60"/>
      <c r="I115" s="60"/>
      <c r="J115" s="62"/>
      <c r="K115" s="60"/>
      <c r="L115" s="60"/>
      <c r="M115" s="63"/>
      <c r="N115" s="64"/>
      <c r="O115" s="64"/>
      <c r="P115" s="64"/>
      <c r="Q115" s="64"/>
      <c r="R115" s="65"/>
      <c r="S115" s="64"/>
      <c r="T115" s="64"/>
      <c r="U115" s="64"/>
      <c r="V115" s="64"/>
      <c r="W115" s="64"/>
    </row>
    <row r="116" spans="2:23" s="58" customFormat="1" x14ac:dyDescent="0.15">
      <c r="G116" s="226"/>
      <c r="H116" s="57"/>
      <c r="J116" s="59"/>
      <c r="K116" s="57"/>
    </row>
    <row r="117" spans="2:23" s="58" customFormat="1" x14ac:dyDescent="0.15">
      <c r="G117" s="226"/>
      <c r="H117" s="57"/>
      <c r="J117" s="59"/>
      <c r="K117" s="57"/>
    </row>
    <row r="118" spans="2:23" s="58" customFormat="1" x14ac:dyDescent="0.15">
      <c r="G118" s="226"/>
      <c r="H118" s="57"/>
      <c r="J118" s="59"/>
      <c r="K118" s="57"/>
    </row>
    <row r="119" spans="2:23" s="58" customFormat="1" x14ac:dyDescent="0.15">
      <c r="G119" s="226"/>
      <c r="H119" s="57"/>
      <c r="J119" s="59"/>
      <c r="K119" s="57"/>
    </row>
    <row r="120" spans="2:23" s="58" customFormat="1" x14ac:dyDescent="0.15">
      <c r="G120" s="226"/>
      <c r="H120" s="57"/>
      <c r="J120" s="59"/>
      <c r="K120" s="57"/>
    </row>
    <row r="121" spans="2:23" s="58" customFormat="1" x14ac:dyDescent="0.15">
      <c r="G121" s="226"/>
      <c r="H121" s="57"/>
      <c r="J121" s="59"/>
      <c r="K121" s="57"/>
    </row>
    <row r="122" spans="2:23" s="58" customFormat="1" x14ac:dyDescent="0.15">
      <c r="G122" s="226"/>
      <c r="H122" s="57"/>
      <c r="J122" s="59"/>
      <c r="K122" s="57"/>
    </row>
    <row r="123" spans="2:23" s="58" customFormat="1" x14ac:dyDescent="0.15">
      <c r="G123" s="226"/>
      <c r="H123" s="57"/>
      <c r="J123" s="59"/>
      <c r="K123" s="57"/>
    </row>
    <row r="124" spans="2:23" s="58" customFormat="1" x14ac:dyDescent="0.15">
      <c r="G124" s="226"/>
      <c r="H124" s="57"/>
      <c r="J124" s="59"/>
      <c r="K124" s="57"/>
    </row>
    <row r="125" spans="2:23" s="58" customFormat="1" x14ac:dyDescent="0.15">
      <c r="G125" s="226"/>
      <c r="H125" s="57"/>
      <c r="J125" s="59"/>
      <c r="K125" s="57"/>
    </row>
    <row r="126" spans="2:23" s="58" customFormat="1" x14ac:dyDescent="0.15">
      <c r="G126" s="226"/>
      <c r="H126" s="57"/>
      <c r="J126" s="59"/>
      <c r="K126" s="57"/>
    </row>
    <row r="127" spans="2:23" s="58" customFormat="1" x14ac:dyDescent="0.15">
      <c r="G127" s="226"/>
      <c r="H127" s="57"/>
      <c r="J127" s="59"/>
      <c r="K127" s="57"/>
    </row>
  </sheetData>
  <pageMargins left="0.7" right="0.7" top="0.75" bottom="0.75" header="0.3" footer="0.3"/>
  <pageSetup paperSize="9" scale="81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BA2F3-71D8-E84E-B465-9B8798AC0C89}">
  <sheetPr>
    <tabColor theme="5" tint="0.39997558519241921"/>
  </sheetPr>
  <dimension ref="A1:E20"/>
  <sheetViews>
    <sheetView workbookViewId="0">
      <selection activeCell="H25" sqref="H25"/>
    </sheetView>
  </sheetViews>
  <sheetFormatPr baseColWidth="10" defaultRowHeight="15" x14ac:dyDescent="0.2"/>
  <cols>
    <col min="2" max="2" width="25" customWidth="1"/>
    <col min="3" max="3" width="1.33203125" customWidth="1"/>
    <col min="4" max="4" width="7" customWidth="1"/>
  </cols>
  <sheetData>
    <row r="1" spans="1:5" x14ac:dyDescent="0.2">
      <c r="A1" s="30" t="s">
        <v>93</v>
      </c>
    </row>
    <row r="3" spans="1:5" x14ac:dyDescent="0.2">
      <c r="A3" s="178" t="s">
        <v>110</v>
      </c>
      <c r="B3" s="178" t="s">
        <v>163</v>
      </c>
      <c r="D3" s="236"/>
      <c r="E3" s="334">
        <v>15210.440000000004</v>
      </c>
    </row>
    <row r="4" spans="1:5" x14ac:dyDescent="0.2">
      <c r="D4" s="236"/>
      <c r="E4" s="313"/>
    </row>
    <row r="5" spans="1:5" x14ac:dyDescent="0.2">
      <c r="B5" s="178" t="s">
        <v>164</v>
      </c>
      <c r="D5" s="236"/>
      <c r="E5" s="313"/>
    </row>
    <row r="6" spans="1:5" x14ac:dyDescent="0.2">
      <c r="B6" t="s">
        <v>225</v>
      </c>
      <c r="D6" s="236"/>
      <c r="E6" s="313">
        <v>-3144.56</v>
      </c>
    </row>
    <row r="7" spans="1:5" x14ac:dyDescent="0.2">
      <c r="D7" s="236"/>
      <c r="E7" s="313"/>
    </row>
    <row r="8" spans="1:5" x14ac:dyDescent="0.2">
      <c r="D8" s="236"/>
      <c r="E8" s="313"/>
    </row>
    <row r="9" spans="1:5" x14ac:dyDescent="0.2">
      <c r="B9" s="178" t="s">
        <v>133</v>
      </c>
      <c r="D9" s="236"/>
      <c r="E9" s="313"/>
    </row>
    <row r="10" spans="1:5" x14ac:dyDescent="0.2">
      <c r="B10" t="s">
        <v>226</v>
      </c>
      <c r="D10" s="236"/>
      <c r="E10" s="313">
        <v>80.400000000000006</v>
      </c>
    </row>
    <row r="11" spans="1:5" x14ac:dyDescent="0.2">
      <c r="B11" t="s">
        <v>232</v>
      </c>
      <c r="D11" s="236"/>
      <c r="E11" s="313">
        <v>414</v>
      </c>
    </row>
    <row r="12" spans="1:5" x14ac:dyDescent="0.2">
      <c r="B12" t="s">
        <v>227</v>
      </c>
      <c r="D12" s="236"/>
      <c r="E12" s="313">
        <v>432.59</v>
      </c>
    </row>
    <row r="13" spans="1:5" x14ac:dyDescent="0.2">
      <c r="B13" t="s">
        <v>233</v>
      </c>
      <c r="D13" s="236"/>
      <c r="E13" s="313">
        <v>60</v>
      </c>
    </row>
    <row r="14" spans="1:5" x14ac:dyDescent="0.2">
      <c r="B14" t="s">
        <v>236</v>
      </c>
      <c r="D14" s="236"/>
      <c r="E14" s="313">
        <v>356.92</v>
      </c>
    </row>
    <row r="15" spans="1:5" x14ac:dyDescent="0.2">
      <c r="D15" s="236"/>
      <c r="E15" s="313"/>
    </row>
    <row r="16" spans="1:5" ht="16" thickBot="1" x14ac:dyDescent="0.25">
      <c r="E16" s="314">
        <v>13409.790000000005</v>
      </c>
    </row>
    <row r="17" spans="1:5" x14ac:dyDescent="0.2">
      <c r="E17" s="313"/>
    </row>
    <row r="18" spans="1:5" ht="16" thickBot="1" x14ac:dyDescent="0.25">
      <c r="A18" s="178" t="s">
        <v>112</v>
      </c>
      <c r="B18" t="s">
        <v>165</v>
      </c>
      <c r="E18" s="314">
        <v>13409.79</v>
      </c>
    </row>
    <row r="19" spans="1:5" x14ac:dyDescent="0.2">
      <c r="E19" s="313"/>
    </row>
    <row r="20" spans="1:5" x14ac:dyDescent="0.2">
      <c r="D20" s="237" t="s">
        <v>166</v>
      </c>
      <c r="E20" s="313">
        <v>0</v>
      </c>
    </row>
  </sheetData>
  <pageMargins left="0.7" right="0.7" top="0.75" bottom="0.75" header="0.3" footer="0.3"/>
  <pageSetup paperSize="9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9FAF6-B770-4160-89E5-064AA5F2AEE7}">
  <sheetPr>
    <tabColor theme="5" tint="0.39997558519241921"/>
    <pageSetUpPr fitToPage="1"/>
  </sheetPr>
  <dimension ref="A1:F10"/>
  <sheetViews>
    <sheetView workbookViewId="0">
      <selection activeCell="F27" sqref="F27"/>
    </sheetView>
  </sheetViews>
  <sheetFormatPr baseColWidth="10" defaultColWidth="9.1640625" defaultRowHeight="14" x14ac:dyDescent="0.15"/>
  <cols>
    <col min="1" max="1" width="9.83203125" style="31" customWidth="1"/>
    <col min="2" max="2" width="32.83203125" style="31" bestFit="1" customWidth="1"/>
    <col min="3" max="3" width="12.33203125" style="31" customWidth="1"/>
    <col min="4" max="4" width="10.5" style="31" bestFit="1" customWidth="1"/>
    <col min="5" max="5" width="10.5" style="31" customWidth="1"/>
    <col min="6" max="6" width="38.1640625" style="51" customWidth="1"/>
    <col min="7" max="7" width="9.1640625" style="31"/>
    <col min="8" max="8" width="12.5" style="31" bestFit="1" customWidth="1"/>
    <col min="9" max="9" width="10.6640625" style="31" bestFit="1" customWidth="1"/>
    <col min="10" max="16384" width="9.1640625" style="31"/>
  </cols>
  <sheetData>
    <row r="1" spans="1:6" x14ac:dyDescent="0.15">
      <c r="A1" s="30" t="s">
        <v>93</v>
      </c>
      <c r="D1" s="32"/>
      <c r="E1" s="32"/>
      <c r="F1" s="31"/>
    </row>
    <row r="2" spans="1:6" x14ac:dyDescent="0.15">
      <c r="A2" s="30"/>
      <c r="D2" s="32"/>
      <c r="E2" s="32"/>
      <c r="F2" s="31"/>
    </row>
    <row r="3" spans="1:6" s="33" customFormat="1" x14ac:dyDescent="0.15">
      <c r="A3" s="33" t="s">
        <v>114</v>
      </c>
      <c r="B3" s="34" t="s">
        <v>115</v>
      </c>
      <c r="C3" s="33" t="s">
        <v>118</v>
      </c>
      <c r="F3" s="45"/>
    </row>
    <row r="5" spans="1:6" s="36" customFormat="1" x14ac:dyDescent="0.15">
      <c r="C5" s="168" t="s">
        <v>119</v>
      </c>
      <c r="D5" s="301" t="s">
        <v>207</v>
      </c>
      <c r="E5" s="46" t="s">
        <v>120</v>
      </c>
    </row>
    <row r="6" spans="1:6" x14ac:dyDescent="0.15">
      <c r="C6" s="47"/>
      <c r="D6" s="47"/>
      <c r="E6" s="32"/>
      <c r="F6" s="31"/>
    </row>
    <row r="7" spans="1:6" ht="45" x14ac:dyDescent="0.15">
      <c r="B7" s="48"/>
      <c r="C7" s="233">
        <v>609</v>
      </c>
      <c r="D7" s="233">
        <v>15900</v>
      </c>
      <c r="E7" s="233">
        <v>-15291</v>
      </c>
      <c r="F7" s="232" t="s">
        <v>248</v>
      </c>
    </row>
    <row r="8" spans="1:6" x14ac:dyDescent="0.15">
      <c r="C8" s="51"/>
      <c r="D8" s="51"/>
      <c r="E8" s="51"/>
      <c r="F8" s="31"/>
    </row>
    <row r="9" spans="1:6" x14ac:dyDescent="0.15">
      <c r="C9" s="38">
        <v>609</v>
      </c>
      <c r="D9" s="38">
        <v>15900</v>
      </c>
      <c r="E9" s="39">
        <v>-15291</v>
      </c>
      <c r="F9" s="31"/>
    </row>
    <row r="10" spans="1:6" x14ac:dyDescent="0.15">
      <c r="C10" s="75"/>
      <c r="D10" s="51"/>
      <c r="E10" s="5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B2022-43C6-454F-818D-E070011EB936}">
  <sheetPr>
    <tabColor theme="5" tint="0.39997558519241921"/>
    <pageSetUpPr fitToPage="1"/>
  </sheetPr>
  <dimension ref="A1:G17"/>
  <sheetViews>
    <sheetView workbookViewId="0">
      <selection activeCell="G28" sqref="G28"/>
    </sheetView>
  </sheetViews>
  <sheetFormatPr baseColWidth="10" defaultColWidth="9.1640625" defaultRowHeight="14" x14ac:dyDescent="0.15"/>
  <cols>
    <col min="1" max="1" width="9.83203125" style="31" customWidth="1"/>
    <col min="2" max="2" width="32.83203125" style="31" bestFit="1" customWidth="1"/>
    <col min="3" max="3" width="17.6640625" style="31" customWidth="1"/>
    <col min="4" max="4" width="10.5" style="31" bestFit="1" customWidth="1"/>
    <col min="5" max="5" width="15.1640625" style="51" bestFit="1" customWidth="1"/>
    <col min="6" max="6" width="13.5" style="31" customWidth="1"/>
    <col min="7" max="7" width="10.6640625" style="31" bestFit="1" customWidth="1"/>
    <col min="8" max="16384" width="9.1640625" style="31"/>
  </cols>
  <sheetData>
    <row r="1" spans="1:7" x14ac:dyDescent="0.15">
      <c r="A1" s="30" t="s">
        <v>93</v>
      </c>
      <c r="D1" s="32"/>
      <c r="E1" s="31"/>
    </row>
    <row r="2" spans="1:7" x14ac:dyDescent="0.15">
      <c r="A2" s="30"/>
      <c r="D2" s="32"/>
      <c r="E2" s="31"/>
    </row>
    <row r="3" spans="1:7" s="33" customFormat="1" x14ac:dyDescent="0.15">
      <c r="A3" s="33" t="s">
        <v>116</v>
      </c>
      <c r="B3" s="34" t="s">
        <v>117</v>
      </c>
      <c r="C3" s="33" t="s">
        <v>118</v>
      </c>
      <c r="E3" s="45">
        <v>0</v>
      </c>
    </row>
    <row r="5" spans="1:7" s="36" customFormat="1" x14ac:dyDescent="0.15">
      <c r="C5" s="55"/>
      <c r="E5" s="168" t="s">
        <v>119</v>
      </c>
      <c r="F5" s="301" t="s">
        <v>207</v>
      </c>
    </row>
    <row r="6" spans="1:7" x14ac:dyDescent="0.15">
      <c r="C6" s="56"/>
      <c r="E6" s="47"/>
    </row>
    <row r="7" spans="1:7" x14ac:dyDescent="0.15">
      <c r="B7" s="51" t="s">
        <v>167</v>
      </c>
      <c r="C7" s="72"/>
      <c r="E7" s="49">
        <v>1358.04</v>
      </c>
      <c r="F7" s="209">
        <v>657.24</v>
      </c>
      <c r="G7" s="33" t="s">
        <v>107</v>
      </c>
    </row>
    <row r="8" spans="1:7" x14ac:dyDescent="0.15">
      <c r="B8" s="51" t="s">
        <v>131</v>
      </c>
      <c r="C8" s="72"/>
      <c r="E8" s="49">
        <v>-72.319999999999993</v>
      </c>
      <c r="F8" s="209">
        <v>-14.46</v>
      </c>
    </row>
    <row r="9" spans="1:7" x14ac:dyDescent="0.15">
      <c r="C9" s="73"/>
      <c r="F9" s="209"/>
    </row>
    <row r="10" spans="1:7" x14ac:dyDescent="0.15">
      <c r="C10" s="73"/>
      <c r="F10" s="209"/>
    </row>
    <row r="11" spans="1:7" x14ac:dyDescent="0.15">
      <c r="B11" s="31" t="s">
        <v>132</v>
      </c>
      <c r="C11" s="74"/>
      <c r="E11" s="39">
        <v>1285.72</v>
      </c>
      <c r="F11" s="210">
        <v>642.78</v>
      </c>
    </row>
    <row r="12" spans="1:7" x14ac:dyDescent="0.15">
      <c r="C12" s="75"/>
      <c r="D12" s="51"/>
    </row>
    <row r="13" spans="1:7" x14ac:dyDescent="0.15">
      <c r="C13" s="58"/>
    </row>
    <row r="14" spans="1:7" x14ac:dyDescent="0.15">
      <c r="C14" s="58"/>
    </row>
    <row r="15" spans="1:7" x14ac:dyDescent="0.15">
      <c r="C15" s="58"/>
    </row>
    <row r="16" spans="1:7" x14ac:dyDescent="0.15">
      <c r="C16" s="58"/>
    </row>
    <row r="17" spans="3:3" x14ac:dyDescent="0.15">
      <c r="C17" s="58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Budget Status 2020-21</vt:lpstr>
      <vt:lpstr>Form</vt:lpstr>
      <vt:lpstr>Box 2</vt:lpstr>
      <vt:lpstr>Box 3</vt:lpstr>
      <vt:lpstr>Box 4</vt:lpstr>
      <vt:lpstr>Box 6</vt:lpstr>
      <vt:lpstr>Box 7 &amp; 8</vt:lpstr>
      <vt:lpstr>Box 9</vt:lpstr>
      <vt:lpstr>Box 5 &amp; 10</vt:lpstr>
      <vt:lpstr>Bank Rec</vt:lpstr>
      <vt:lpstr>'Bank Rec'!Print_Area</vt:lpstr>
      <vt:lpstr>'Budget Status 2020-21'!Print_Area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Catherine Myres</dc:creator>
  <cp:keywords/>
  <dc:description/>
  <cp:lastModifiedBy>Microsoft Office User</cp:lastModifiedBy>
  <cp:revision/>
  <cp:lastPrinted>2021-05-02T09:13:43Z</cp:lastPrinted>
  <dcterms:created xsi:type="dcterms:W3CDTF">2019-05-15T17:12:23Z</dcterms:created>
  <dcterms:modified xsi:type="dcterms:W3CDTF">2021-06-15T11:23:00Z</dcterms:modified>
  <cp:category/>
  <cp:contentStatus/>
</cp:coreProperties>
</file>